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241214スポーツダイビング選手権\エントリー\原本\"/>
    </mc:Choice>
  </mc:AlternateContent>
  <xr:revisionPtr revIDLastSave="0" documentId="8_{DECDA249-7CFD-4B67-8062-172B3007F686}" xr6:coauthVersionLast="47" xr6:coauthVersionMax="47" xr10:uidLastSave="{00000000-0000-0000-0000-000000000000}"/>
  <workbookProtection workbookAlgorithmName="SHA-512" workbookHashValue="wgHNyiPWB2GCkjbSZEQVSB/Cp28KYgBoLRuYDjOG+937NAPplmj+N5U7oUH4gmbkZ/8rBEIgmHS1EDuqGPaYHw==" workbookSaltValue="f8rx+YHepNqXqxRJW6w6sQ==" workbookSpinCount="100000" lockStructure="1"/>
  <bookViews>
    <workbookView xWindow="-120" yWindow="-120" windowWidth="29040" windowHeight="15720" tabRatio="832" xr2:uid="{00000000-000D-0000-FFFF-FFFF00000000}"/>
  </bookViews>
  <sheets>
    <sheet name="申込書" sheetId="1" r:id="rId1"/>
    <sheet name="申込一覧表_女子" sheetId="2" r:id="rId2"/>
    <sheet name="申込一覧表_男子" sheetId="17" r:id="rId3"/>
    <sheet name="リレーオーダー用紙" sheetId="15" state="hidden" r:id="rId4"/>
    <sheet name="メール" sheetId="9" state="hidden" r:id="rId5"/>
    <sheet name="団体" sheetId="7" state="hidden" r:id="rId6"/>
    <sheet name="所属1" sheetId="11" state="hidden" r:id="rId7"/>
    <sheet name="選手" sheetId="12" state="hidden" r:id="rId8"/>
    <sheet name="チーム" sheetId="16" state="hidden" r:id="rId9"/>
    <sheet name="エントリー" sheetId="13" state="hidden" r:id="rId10"/>
  </sheets>
  <definedNames>
    <definedName name="_xlnm.Print_Area" localSheetId="3">リレーオーダー用紙!$A$1:$L$48</definedName>
    <definedName name="_xlnm.Print_Area" localSheetId="1">申込一覧表_女子!$A$1:$V$75</definedName>
    <definedName name="_xlnm.Print_Area" localSheetId="2">申込一覧表_男子!$A$1:$V$75</definedName>
    <definedName name="_xlnm.Print_Area" localSheetId="0">申込書!$A$1:$X$62</definedName>
    <definedName name="_xlnm.Print_Titles" localSheetId="1">申込一覧表_女子!$1:$4</definedName>
    <definedName name="_xlnm.Print_Titles" localSheetId="2">申込一覧表_男子!$1:$4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7" l="1"/>
  <c r="BR22" i="17" l="1"/>
  <c r="BR22" i="2"/>
  <c r="BR29" i="2"/>
  <c r="BR28" i="2"/>
  <c r="BT28" i="2" s="1"/>
  <c r="BR29" i="17"/>
  <c r="BT29" i="17" s="1"/>
  <c r="BR28" i="17"/>
  <c r="BT28" i="17" s="1"/>
  <c r="BS28" i="17"/>
  <c r="BS29" i="17"/>
  <c r="BS28" i="2"/>
  <c r="BS29" i="2"/>
  <c r="J3" i="16"/>
  <c r="J2" i="16"/>
  <c r="I3" i="16"/>
  <c r="I2" i="16"/>
  <c r="AA25" i="1"/>
  <c r="F3" i="16" s="1"/>
  <c r="AA23" i="1"/>
  <c r="F2" i="16" s="1"/>
  <c r="A4" i="16"/>
  <c r="A5" i="16"/>
  <c r="A6" i="16"/>
  <c r="A7" i="16"/>
  <c r="A8" i="16"/>
  <c r="A9" i="16"/>
  <c r="A10" i="16"/>
  <c r="A11" i="16"/>
  <c r="L43" i="1"/>
  <c r="L42" i="1"/>
  <c r="A218" i="13"/>
  <c r="A220" i="13"/>
  <c r="A221" i="13"/>
  <c r="A223" i="13"/>
  <c r="A224" i="13"/>
  <c r="A226" i="13"/>
  <c r="A227" i="13"/>
  <c r="A228" i="13"/>
  <c r="A229" i="13"/>
  <c r="A230" i="13"/>
  <c r="A231" i="13"/>
  <c r="A232" i="13"/>
  <c r="A233" i="13"/>
  <c r="A234" i="13"/>
  <c r="A235" i="13"/>
  <c r="A236" i="13"/>
  <c r="C236" i="13"/>
  <c r="A237" i="13"/>
  <c r="A238" i="13"/>
  <c r="A239" i="13"/>
  <c r="B239" i="13"/>
  <c r="A240" i="13"/>
  <c r="B240" i="13"/>
  <c r="A241" i="13"/>
  <c r="B241" i="13"/>
  <c r="G241" i="13"/>
  <c r="A242" i="13"/>
  <c r="B242" i="13"/>
  <c r="G242" i="13"/>
  <c r="A243" i="13"/>
  <c r="B243" i="13"/>
  <c r="G243" i="13"/>
  <c r="A244" i="13"/>
  <c r="B244" i="13"/>
  <c r="C244" i="13"/>
  <c r="G244" i="13"/>
  <c r="A245" i="13"/>
  <c r="B245" i="13"/>
  <c r="G245" i="13"/>
  <c r="A246" i="13"/>
  <c r="B246" i="13"/>
  <c r="G246" i="13"/>
  <c r="A247" i="13"/>
  <c r="B247" i="13"/>
  <c r="G247" i="13"/>
  <c r="A248" i="13"/>
  <c r="B248" i="13"/>
  <c r="G248" i="13"/>
  <c r="A249" i="13"/>
  <c r="B249" i="13"/>
  <c r="G249" i="13"/>
  <c r="A250" i="13"/>
  <c r="B250" i="13"/>
  <c r="G250" i="13"/>
  <c r="A251" i="13"/>
  <c r="B251" i="13"/>
  <c r="C251" i="13"/>
  <c r="G251" i="13"/>
  <c r="A252" i="13"/>
  <c r="B252" i="13"/>
  <c r="G252" i="13"/>
  <c r="A253" i="13"/>
  <c r="B253" i="13"/>
  <c r="G253" i="13"/>
  <c r="A254" i="13"/>
  <c r="B254" i="13"/>
  <c r="G254" i="13"/>
  <c r="A255" i="13"/>
  <c r="B255" i="13"/>
  <c r="C255" i="13"/>
  <c r="G255" i="13"/>
  <c r="A256" i="13"/>
  <c r="B256" i="13"/>
  <c r="G256" i="13"/>
  <c r="A257" i="13"/>
  <c r="B257" i="13"/>
  <c r="G257" i="13"/>
  <c r="A258" i="13"/>
  <c r="B258" i="13"/>
  <c r="G258" i="13"/>
  <c r="A259" i="13"/>
  <c r="B259" i="13"/>
  <c r="G259" i="13"/>
  <c r="A260" i="13"/>
  <c r="B260" i="13"/>
  <c r="G260" i="13"/>
  <c r="A261" i="13"/>
  <c r="B261" i="13"/>
  <c r="C261" i="13"/>
  <c r="G261" i="13"/>
  <c r="A262" i="13"/>
  <c r="B262" i="13"/>
  <c r="G262" i="13"/>
  <c r="A263" i="13"/>
  <c r="B263" i="13"/>
  <c r="G263" i="13"/>
  <c r="A264" i="13"/>
  <c r="B264" i="13"/>
  <c r="G264" i="13"/>
  <c r="A265" i="13"/>
  <c r="B265" i="13"/>
  <c r="G265" i="13"/>
  <c r="A266" i="13"/>
  <c r="B266" i="13"/>
  <c r="G266" i="13"/>
  <c r="A267" i="13"/>
  <c r="B267" i="13"/>
  <c r="G267" i="13"/>
  <c r="A268" i="13"/>
  <c r="B268" i="13"/>
  <c r="G268" i="13"/>
  <c r="A269" i="13"/>
  <c r="B269" i="13"/>
  <c r="C269" i="13"/>
  <c r="G269" i="13"/>
  <c r="A270" i="13"/>
  <c r="B270" i="13"/>
  <c r="G270" i="13"/>
  <c r="A271" i="13"/>
  <c r="B271" i="13"/>
  <c r="C271" i="13"/>
  <c r="G271" i="13"/>
  <c r="A272" i="13"/>
  <c r="B272" i="13"/>
  <c r="G272" i="13"/>
  <c r="A273" i="13"/>
  <c r="B273" i="13"/>
  <c r="G273" i="13"/>
  <c r="A274" i="13"/>
  <c r="B274" i="13"/>
  <c r="G274" i="13"/>
  <c r="A275" i="13"/>
  <c r="B275" i="13"/>
  <c r="C275" i="13"/>
  <c r="G275" i="13"/>
  <c r="A276" i="13"/>
  <c r="B276" i="13"/>
  <c r="G276" i="13"/>
  <c r="A277" i="13"/>
  <c r="B277" i="13"/>
  <c r="G277" i="13"/>
  <c r="A278" i="13"/>
  <c r="B278" i="13"/>
  <c r="G278" i="13"/>
  <c r="A279" i="13"/>
  <c r="B279" i="13"/>
  <c r="G279" i="13"/>
  <c r="A280" i="13"/>
  <c r="B280" i="13"/>
  <c r="C280" i="13"/>
  <c r="G280" i="13"/>
  <c r="A281" i="13"/>
  <c r="B281" i="13"/>
  <c r="C281" i="13"/>
  <c r="G281" i="13"/>
  <c r="A282" i="13"/>
  <c r="B282" i="13"/>
  <c r="G282" i="13"/>
  <c r="A283" i="13"/>
  <c r="B283" i="13"/>
  <c r="G283" i="13"/>
  <c r="A284" i="13"/>
  <c r="B284" i="13"/>
  <c r="C284" i="13"/>
  <c r="G284" i="13"/>
  <c r="A285" i="13"/>
  <c r="B285" i="13"/>
  <c r="G285" i="13"/>
  <c r="A217" i="13"/>
  <c r="A216" i="13"/>
  <c r="G92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C94" i="13"/>
  <c r="C102" i="13"/>
  <c r="C106" i="13"/>
  <c r="C110" i="13"/>
  <c r="C116" i="13"/>
  <c r="C117" i="13"/>
  <c r="C119" i="13"/>
  <c r="C120" i="13"/>
  <c r="C122" i="13"/>
  <c r="C136" i="13"/>
  <c r="C138" i="13"/>
  <c r="C139" i="13"/>
  <c r="C142" i="13"/>
  <c r="B75" i="13"/>
  <c r="B80" i="13"/>
  <c r="B81" i="13"/>
  <c r="B82" i="13"/>
  <c r="B84" i="13"/>
  <c r="B85" i="13"/>
  <c r="B86" i="13"/>
  <c r="B87" i="13"/>
  <c r="B88" i="13"/>
  <c r="B92" i="13"/>
  <c r="B96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39" i="13"/>
  <c r="B140" i="13"/>
  <c r="B141" i="13"/>
  <c r="B142" i="13"/>
  <c r="B143" i="13"/>
  <c r="B74" i="13"/>
  <c r="A75" i="13"/>
  <c r="A76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74" i="13"/>
  <c r="D75" i="12"/>
  <c r="E75" i="12"/>
  <c r="I75" i="12"/>
  <c r="D76" i="12"/>
  <c r="E76" i="12"/>
  <c r="I76" i="12"/>
  <c r="E77" i="12"/>
  <c r="I77" i="12"/>
  <c r="E78" i="12"/>
  <c r="I78" i="12"/>
  <c r="D79" i="12"/>
  <c r="E79" i="12"/>
  <c r="I79" i="12"/>
  <c r="D80" i="12"/>
  <c r="E80" i="12"/>
  <c r="I80" i="12"/>
  <c r="D81" i="12"/>
  <c r="E81" i="12"/>
  <c r="I81" i="12"/>
  <c r="E82" i="12"/>
  <c r="I82" i="12"/>
  <c r="E83" i="12"/>
  <c r="I83" i="12"/>
  <c r="D84" i="12"/>
  <c r="E84" i="12"/>
  <c r="I84" i="12"/>
  <c r="D85" i="12"/>
  <c r="E85" i="12"/>
  <c r="I85" i="12"/>
  <c r="D86" i="12"/>
  <c r="E86" i="12"/>
  <c r="I86" i="12"/>
  <c r="E87" i="12"/>
  <c r="I87" i="12"/>
  <c r="E88" i="12"/>
  <c r="I88" i="12"/>
  <c r="E89" i="12"/>
  <c r="I89" i="12"/>
  <c r="E90" i="12"/>
  <c r="I90" i="12"/>
  <c r="E91" i="12"/>
  <c r="I91" i="12"/>
  <c r="E92" i="12"/>
  <c r="I92" i="12"/>
  <c r="E93" i="12"/>
  <c r="I93" i="12"/>
  <c r="E94" i="12"/>
  <c r="I94" i="12"/>
  <c r="E95" i="12"/>
  <c r="I95" i="12"/>
  <c r="D96" i="12"/>
  <c r="E96" i="12"/>
  <c r="I96" i="12"/>
  <c r="E97" i="12"/>
  <c r="I97" i="12"/>
  <c r="E98" i="12"/>
  <c r="I98" i="12"/>
  <c r="C99" i="12"/>
  <c r="D99" i="12"/>
  <c r="E99" i="12"/>
  <c r="I99" i="12"/>
  <c r="C100" i="12"/>
  <c r="D100" i="12"/>
  <c r="E100" i="12"/>
  <c r="I100" i="12"/>
  <c r="C101" i="12"/>
  <c r="D101" i="12"/>
  <c r="E101" i="12"/>
  <c r="I101" i="12"/>
  <c r="C102" i="12"/>
  <c r="D102" i="12"/>
  <c r="E102" i="12"/>
  <c r="I102" i="12"/>
  <c r="C103" i="12"/>
  <c r="D103" i="12"/>
  <c r="E103" i="12"/>
  <c r="I103" i="12"/>
  <c r="C104" i="12"/>
  <c r="D104" i="12"/>
  <c r="E104" i="12"/>
  <c r="I104" i="12"/>
  <c r="C105" i="12"/>
  <c r="D105" i="12"/>
  <c r="E105" i="12"/>
  <c r="I105" i="12"/>
  <c r="C106" i="12"/>
  <c r="D106" i="12"/>
  <c r="E106" i="12"/>
  <c r="I106" i="12"/>
  <c r="C107" i="12"/>
  <c r="D107" i="12"/>
  <c r="E107" i="12"/>
  <c r="I107" i="12"/>
  <c r="C108" i="12"/>
  <c r="D108" i="12"/>
  <c r="E108" i="12"/>
  <c r="I108" i="12"/>
  <c r="C109" i="12"/>
  <c r="D109" i="12"/>
  <c r="E109" i="12"/>
  <c r="I109" i="12"/>
  <c r="C110" i="12"/>
  <c r="D110" i="12"/>
  <c r="E110" i="12"/>
  <c r="I110" i="12"/>
  <c r="C111" i="12"/>
  <c r="D111" i="12"/>
  <c r="E111" i="12"/>
  <c r="I111" i="12"/>
  <c r="C112" i="12"/>
  <c r="D112" i="12"/>
  <c r="E112" i="12"/>
  <c r="I112" i="12"/>
  <c r="C113" i="12"/>
  <c r="D113" i="12"/>
  <c r="E113" i="12"/>
  <c r="I113" i="12"/>
  <c r="C114" i="12"/>
  <c r="D114" i="12"/>
  <c r="E114" i="12"/>
  <c r="I114" i="12"/>
  <c r="C115" i="12"/>
  <c r="D115" i="12"/>
  <c r="E115" i="12"/>
  <c r="I115" i="12"/>
  <c r="C116" i="12"/>
  <c r="D116" i="12"/>
  <c r="E116" i="12"/>
  <c r="I116" i="12"/>
  <c r="C117" i="12"/>
  <c r="D117" i="12"/>
  <c r="E117" i="12"/>
  <c r="I117" i="12"/>
  <c r="C118" i="12"/>
  <c r="D118" i="12"/>
  <c r="E118" i="12"/>
  <c r="I118" i="12"/>
  <c r="C119" i="12"/>
  <c r="D119" i="12"/>
  <c r="E119" i="12"/>
  <c r="I119" i="12"/>
  <c r="C120" i="12"/>
  <c r="D120" i="12"/>
  <c r="E120" i="12"/>
  <c r="I120" i="12"/>
  <c r="C121" i="12"/>
  <c r="D121" i="12"/>
  <c r="E121" i="12"/>
  <c r="I121" i="12"/>
  <c r="C122" i="12"/>
  <c r="D122" i="12"/>
  <c r="E122" i="12"/>
  <c r="I122" i="12"/>
  <c r="C123" i="12"/>
  <c r="D123" i="12"/>
  <c r="E123" i="12"/>
  <c r="I123" i="12"/>
  <c r="C124" i="12"/>
  <c r="D124" i="12"/>
  <c r="E124" i="12"/>
  <c r="I124" i="12"/>
  <c r="C125" i="12"/>
  <c r="D125" i="12"/>
  <c r="E125" i="12"/>
  <c r="I125" i="12"/>
  <c r="C126" i="12"/>
  <c r="D126" i="12"/>
  <c r="E126" i="12"/>
  <c r="I126" i="12"/>
  <c r="C127" i="12"/>
  <c r="D127" i="12"/>
  <c r="E127" i="12"/>
  <c r="I127" i="12"/>
  <c r="C128" i="12"/>
  <c r="D128" i="12"/>
  <c r="E128" i="12"/>
  <c r="I128" i="12"/>
  <c r="C129" i="12"/>
  <c r="D129" i="12"/>
  <c r="E129" i="12"/>
  <c r="I129" i="12"/>
  <c r="C130" i="12"/>
  <c r="D130" i="12"/>
  <c r="E130" i="12"/>
  <c r="I130" i="12"/>
  <c r="C131" i="12"/>
  <c r="D131" i="12"/>
  <c r="E131" i="12"/>
  <c r="I131" i="12"/>
  <c r="C132" i="12"/>
  <c r="D132" i="12"/>
  <c r="E132" i="12"/>
  <c r="I132" i="12"/>
  <c r="C133" i="12"/>
  <c r="D133" i="12"/>
  <c r="E133" i="12"/>
  <c r="I133" i="12"/>
  <c r="C134" i="12"/>
  <c r="D134" i="12"/>
  <c r="E134" i="12"/>
  <c r="I134" i="12"/>
  <c r="C135" i="12"/>
  <c r="D135" i="12"/>
  <c r="E135" i="12"/>
  <c r="I135" i="12"/>
  <c r="C136" i="12"/>
  <c r="D136" i="12"/>
  <c r="E136" i="12"/>
  <c r="I136" i="12"/>
  <c r="C137" i="12"/>
  <c r="D137" i="12"/>
  <c r="E137" i="12"/>
  <c r="I137" i="12"/>
  <c r="C138" i="12"/>
  <c r="D138" i="12"/>
  <c r="E138" i="12"/>
  <c r="I138" i="12"/>
  <c r="C139" i="12"/>
  <c r="D139" i="12"/>
  <c r="E139" i="12"/>
  <c r="I139" i="12"/>
  <c r="C140" i="12"/>
  <c r="D140" i="12"/>
  <c r="E140" i="12"/>
  <c r="I140" i="12"/>
  <c r="C141" i="12"/>
  <c r="D141" i="12"/>
  <c r="E141" i="12"/>
  <c r="I141" i="12"/>
  <c r="C142" i="12"/>
  <c r="D142" i="12"/>
  <c r="E142" i="12"/>
  <c r="F142" i="12"/>
  <c r="I142" i="12"/>
  <c r="C143" i="12"/>
  <c r="D143" i="12"/>
  <c r="E143" i="12"/>
  <c r="I143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I74" i="12"/>
  <c r="E74" i="12"/>
  <c r="D74" i="12"/>
  <c r="AX148" i="17"/>
  <c r="AW148" i="17"/>
  <c r="AV148" i="17"/>
  <c r="AU148" i="17"/>
  <c r="BH147" i="17"/>
  <c r="BG147" i="17"/>
  <c r="BF147" i="17"/>
  <c r="BE147" i="17"/>
  <c r="BD147" i="17"/>
  <c r="BC147" i="17"/>
  <c r="BB147" i="17"/>
  <c r="BA147" i="17"/>
  <c r="AZ147" i="17"/>
  <c r="AY147" i="17"/>
  <c r="AX147" i="17"/>
  <c r="AW147" i="17"/>
  <c r="AV147" i="17"/>
  <c r="AU147" i="17"/>
  <c r="AM147" i="17"/>
  <c r="AJ147" i="17"/>
  <c r="AA147" i="17"/>
  <c r="Z147" i="17"/>
  <c r="AN147" i="17" s="1"/>
  <c r="Y147" i="17"/>
  <c r="X147" i="17"/>
  <c r="U147" i="17"/>
  <c r="T147" i="17"/>
  <c r="AK147" i="17" s="1"/>
  <c r="S147" i="17"/>
  <c r="Q147" i="17" s="1"/>
  <c r="R147" i="17"/>
  <c r="AP147" i="17" s="1"/>
  <c r="A147" i="17"/>
  <c r="BH146" i="17"/>
  <c r="BG146" i="17"/>
  <c r="BF146" i="17"/>
  <c r="BE146" i="17"/>
  <c r="BD146" i="17"/>
  <c r="BC146" i="17"/>
  <c r="BB146" i="17"/>
  <c r="BA146" i="17"/>
  <c r="AZ146" i="17"/>
  <c r="AY146" i="17"/>
  <c r="AX146" i="17"/>
  <c r="AW146" i="17"/>
  <c r="AV146" i="17"/>
  <c r="AU146" i="17"/>
  <c r="AM146" i="17"/>
  <c r="AJ146" i="17"/>
  <c r="AA146" i="17"/>
  <c r="AN146" i="17" s="1"/>
  <c r="Z146" i="17"/>
  <c r="Y146" i="17"/>
  <c r="X146" i="17"/>
  <c r="U146" i="17"/>
  <c r="T146" i="17"/>
  <c r="AK146" i="17" s="1"/>
  <c r="S146" i="17"/>
  <c r="Q146" i="17" s="1"/>
  <c r="R146" i="17"/>
  <c r="AP146" i="17" s="1"/>
  <c r="A146" i="17"/>
  <c r="BH145" i="17"/>
  <c r="BG145" i="17"/>
  <c r="BF145" i="17"/>
  <c r="BE145" i="17"/>
  <c r="BD145" i="17"/>
  <c r="BC145" i="17"/>
  <c r="BB145" i="17"/>
  <c r="BA145" i="17"/>
  <c r="AZ145" i="17"/>
  <c r="AY145" i="17"/>
  <c r="AX145" i="17"/>
  <c r="AW145" i="17"/>
  <c r="AV145" i="17"/>
  <c r="AU145" i="17"/>
  <c r="AM145" i="17"/>
  <c r="AJ145" i="17"/>
  <c r="AA145" i="17"/>
  <c r="Z145" i="17"/>
  <c r="AN145" i="17" s="1"/>
  <c r="Y145" i="17"/>
  <c r="X145" i="17"/>
  <c r="U145" i="17"/>
  <c r="T145" i="17"/>
  <c r="AK145" i="17" s="1"/>
  <c r="BM145" i="17" s="1"/>
  <c r="S145" i="17"/>
  <c r="Q145" i="17" s="1"/>
  <c r="R145" i="17"/>
  <c r="AP145" i="17" s="1"/>
  <c r="A145" i="17"/>
  <c r="BH144" i="17"/>
  <c r="BG144" i="17"/>
  <c r="BF144" i="17"/>
  <c r="BE144" i="17"/>
  <c r="BD144" i="17"/>
  <c r="BC144" i="17"/>
  <c r="BB144" i="17"/>
  <c r="BA144" i="17"/>
  <c r="AZ144" i="17"/>
  <c r="AY144" i="17"/>
  <c r="AX144" i="17"/>
  <c r="AW144" i="17"/>
  <c r="AV144" i="17"/>
  <c r="AU144" i="17"/>
  <c r="AM144" i="17"/>
  <c r="AJ144" i="17"/>
  <c r="AA144" i="17"/>
  <c r="Z144" i="17"/>
  <c r="AN144" i="17" s="1"/>
  <c r="Y144" i="17"/>
  <c r="X144" i="17"/>
  <c r="U144" i="17"/>
  <c r="T144" i="17"/>
  <c r="AK144" i="17" s="1"/>
  <c r="S144" i="17"/>
  <c r="Q144" i="17" s="1"/>
  <c r="R144" i="17"/>
  <c r="AP144" i="17" s="1"/>
  <c r="A144" i="17"/>
  <c r="BH143" i="17"/>
  <c r="BG143" i="17"/>
  <c r="BF143" i="17"/>
  <c r="BE143" i="17"/>
  <c r="BD143" i="17"/>
  <c r="BC143" i="17"/>
  <c r="BB143" i="17"/>
  <c r="BA143" i="17"/>
  <c r="AZ143" i="17"/>
  <c r="AY143" i="17"/>
  <c r="AX143" i="17"/>
  <c r="AW143" i="17"/>
  <c r="AV143" i="17"/>
  <c r="AU143" i="17"/>
  <c r="AM143" i="17"/>
  <c r="AJ143" i="17"/>
  <c r="AA143" i="17"/>
  <c r="Z143" i="17"/>
  <c r="Y143" i="17"/>
  <c r="X143" i="17"/>
  <c r="U143" i="17"/>
  <c r="T143" i="17"/>
  <c r="AK143" i="17" s="1"/>
  <c r="S143" i="17"/>
  <c r="Q143" i="17" s="1"/>
  <c r="R143" i="17"/>
  <c r="AP143" i="17" s="1"/>
  <c r="A143" i="17"/>
  <c r="BH142" i="17"/>
  <c r="BG142" i="17"/>
  <c r="BF142" i="17"/>
  <c r="BE142" i="17"/>
  <c r="BD142" i="17"/>
  <c r="BC142" i="17"/>
  <c r="BB142" i="17"/>
  <c r="BA142" i="17"/>
  <c r="AZ142" i="17"/>
  <c r="AY142" i="17"/>
  <c r="AX142" i="17"/>
  <c r="AW142" i="17"/>
  <c r="AV142" i="17"/>
  <c r="AU142" i="17"/>
  <c r="AM142" i="17"/>
  <c r="AJ142" i="17"/>
  <c r="AA142" i="17"/>
  <c r="Z142" i="17"/>
  <c r="AF142" i="17" s="1"/>
  <c r="AI142" i="17" s="1"/>
  <c r="Y142" i="17"/>
  <c r="X142" i="17"/>
  <c r="U142" i="17"/>
  <c r="T142" i="17"/>
  <c r="AK142" i="17" s="1"/>
  <c r="S142" i="17"/>
  <c r="Q142" i="17" s="1"/>
  <c r="R142" i="17"/>
  <c r="AP142" i="17" s="1"/>
  <c r="A142" i="17"/>
  <c r="BH141" i="17"/>
  <c r="BG141" i="17"/>
  <c r="BF141" i="17"/>
  <c r="BE141" i="17"/>
  <c r="BD141" i="17"/>
  <c r="BC141" i="17"/>
  <c r="BB141" i="17"/>
  <c r="BA141" i="17"/>
  <c r="AZ141" i="17"/>
  <c r="AY141" i="17"/>
  <c r="AX141" i="17"/>
  <c r="AW141" i="17"/>
  <c r="AV141" i="17"/>
  <c r="AU141" i="17"/>
  <c r="AM141" i="17"/>
  <c r="AJ141" i="17"/>
  <c r="AA141" i="17"/>
  <c r="Z141" i="17"/>
  <c r="AF141" i="17" s="1"/>
  <c r="Y141" i="17"/>
  <c r="X141" i="17"/>
  <c r="U141" i="17"/>
  <c r="T141" i="17"/>
  <c r="AK141" i="17" s="1"/>
  <c r="S141" i="17"/>
  <c r="Q141" i="17" s="1"/>
  <c r="R141" i="17"/>
  <c r="AP141" i="17" s="1"/>
  <c r="A141" i="17"/>
  <c r="BH140" i="17"/>
  <c r="BG140" i="17"/>
  <c r="BF140" i="17"/>
  <c r="BE140" i="17"/>
  <c r="BD140" i="17"/>
  <c r="BC140" i="17"/>
  <c r="BB140" i="17"/>
  <c r="BA140" i="17"/>
  <c r="AZ140" i="17"/>
  <c r="AY140" i="17"/>
  <c r="AX140" i="17"/>
  <c r="AW140" i="17"/>
  <c r="AV140" i="17"/>
  <c r="AU140" i="17"/>
  <c r="AM140" i="17"/>
  <c r="AJ140" i="17"/>
  <c r="AA140" i="17"/>
  <c r="Z140" i="17"/>
  <c r="AF140" i="17" s="1"/>
  <c r="Y140" i="17"/>
  <c r="X140" i="17"/>
  <c r="U140" i="17"/>
  <c r="T140" i="17"/>
  <c r="AK140" i="17" s="1"/>
  <c r="S140" i="17"/>
  <c r="Q140" i="17" s="1"/>
  <c r="R140" i="17"/>
  <c r="AP140" i="17" s="1"/>
  <c r="A140" i="17"/>
  <c r="BH139" i="17"/>
  <c r="BG139" i="17"/>
  <c r="BF139" i="17"/>
  <c r="BE139" i="17"/>
  <c r="BD139" i="17"/>
  <c r="BC139" i="17"/>
  <c r="BB139" i="17"/>
  <c r="BA139" i="17"/>
  <c r="AZ139" i="17"/>
  <c r="AY139" i="17"/>
  <c r="AX139" i="17"/>
  <c r="AW139" i="17"/>
  <c r="AV139" i="17"/>
  <c r="AU139" i="17"/>
  <c r="AM139" i="17"/>
  <c r="AJ139" i="17"/>
  <c r="AA139" i="17"/>
  <c r="Z139" i="17"/>
  <c r="AN139" i="17" s="1"/>
  <c r="Y139" i="17"/>
  <c r="X139" i="17"/>
  <c r="U139" i="17"/>
  <c r="T139" i="17"/>
  <c r="AK139" i="17" s="1"/>
  <c r="S139" i="17"/>
  <c r="Q139" i="17" s="1"/>
  <c r="R139" i="17"/>
  <c r="AP139" i="17" s="1"/>
  <c r="A139" i="17"/>
  <c r="BH138" i="17"/>
  <c r="BG138" i="17"/>
  <c r="BF138" i="17"/>
  <c r="BE138" i="17"/>
  <c r="BD138" i="17"/>
  <c r="BC138" i="17"/>
  <c r="BB138" i="17"/>
  <c r="BA138" i="17"/>
  <c r="AZ138" i="17"/>
  <c r="AY138" i="17"/>
  <c r="AX138" i="17"/>
  <c r="AW138" i="17"/>
  <c r="AV138" i="17"/>
  <c r="AU138" i="17"/>
  <c r="AM138" i="17"/>
  <c r="AJ138" i="17"/>
  <c r="AA138" i="17"/>
  <c r="Z138" i="17"/>
  <c r="AN138" i="17" s="1"/>
  <c r="Y138" i="17"/>
  <c r="X138" i="17"/>
  <c r="U138" i="17"/>
  <c r="T138" i="17"/>
  <c r="AK138" i="17" s="1"/>
  <c r="S138" i="17"/>
  <c r="Q138" i="17" s="1"/>
  <c r="R138" i="17"/>
  <c r="AP138" i="17" s="1"/>
  <c r="A138" i="17"/>
  <c r="BH137" i="17"/>
  <c r="BG137" i="17"/>
  <c r="BF137" i="17"/>
  <c r="BE137" i="17"/>
  <c r="BD137" i="17"/>
  <c r="BC137" i="17"/>
  <c r="BB137" i="17"/>
  <c r="BA137" i="17"/>
  <c r="AZ137" i="17"/>
  <c r="AY137" i="17"/>
  <c r="AX137" i="17"/>
  <c r="AW137" i="17"/>
  <c r="AV137" i="17"/>
  <c r="AU137" i="17"/>
  <c r="AN137" i="17"/>
  <c r="AM137" i="17"/>
  <c r="AJ137" i="17"/>
  <c r="AF137" i="17"/>
  <c r="AA137" i="17"/>
  <c r="Z137" i="17"/>
  <c r="Y137" i="17"/>
  <c r="X137" i="17"/>
  <c r="U137" i="17"/>
  <c r="T137" i="17"/>
  <c r="AK137" i="17" s="1"/>
  <c r="BM137" i="17" s="1"/>
  <c r="S137" i="17"/>
  <c r="Q137" i="17" s="1"/>
  <c r="R137" i="17"/>
  <c r="AP137" i="17" s="1"/>
  <c r="A137" i="17"/>
  <c r="BH136" i="17"/>
  <c r="BG136" i="17"/>
  <c r="BF136" i="17"/>
  <c r="BE136" i="17"/>
  <c r="BD136" i="17"/>
  <c r="BC136" i="17"/>
  <c r="BB136" i="17"/>
  <c r="BA136" i="17"/>
  <c r="AZ136" i="17"/>
  <c r="AY136" i="17"/>
  <c r="AX136" i="17"/>
  <c r="AW136" i="17"/>
  <c r="AV136" i="17"/>
  <c r="AU136" i="17"/>
  <c r="AM136" i="17"/>
  <c r="AJ136" i="17"/>
  <c r="AF136" i="17"/>
  <c r="AI136" i="17" s="1"/>
  <c r="AA136" i="17"/>
  <c r="AN136" i="17" s="1"/>
  <c r="Z136" i="17"/>
  <c r="Y136" i="17"/>
  <c r="X136" i="17"/>
  <c r="U136" i="17"/>
  <c r="T136" i="17"/>
  <c r="AK136" i="17" s="1"/>
  <c r="S136" i="17"/>
  <c r="Q136" i="17" s="1"/>
  <c r="R136" i="17"/>
  <c r="AP136" i="17" s="1"/>
  <c r="A136" i="17"/>
  <c r="BH135" i="17"/>
  <c r="BG135" i="17"/>
  <c r="BF135" i="17"/>
  <c r="BE135" i="17"/>
  <c r="BD135" i="17"/>
  <c r="BC135" i="17"/>
  <c r="BB135" i="17"/>
  <c r="BA135" i="17"/>
  <c r="AZ135" i="17"/>
  <c r="AY135" i="17"/>
  <c r="AX135" i="17"/>
  <c r="AW135" i="17"/>
  <c r="AV135" i="17"/>
  <c r="AU135" i="17"/>
  <c r="AM135" i="17"/>
  <c r="AJ135" i="17"/>
  <c r="AA135" i="17"/>
  <c r="Z135" i="17"/>
  <c r="Y135" i="17"/>
  <c r="X135" i="17"/>
  <c r="U135" i="17"/>
  <c r="T135" i="17"/>
  <c r="AK135" i="17" s="1"/>
  <c r="S135" i="17"/>
  <c r="Q135" i="17" s="1"/>
  <c r="R135" i="17"/>
  <c r="AP135" i="17" s="1"/>
  <c r="A135" i="17"/>
  <c r="BH134" i="17"/>
  <c r="BG134" i="17"/>
  <c r="BF134" i="17"/>
  <c r="BE134" i="17"/>
  <c r="BD134" i="17"/>
  <c r="BC134" i="17"/>
  <c r="BB134" i="17"/>
  <c r="BA134" i="17"/>
  <c r="AZ134" i="17"/>
  <c r="AY134" i="17"/>
  <c r="AX134" i="17"/>
  <c r="AW134" i="17"/>
  <c r="AV134" i="17"/>
  <c r="AU134" i="17"/>
  <c r="AM134" i="17"/>
  <c r="AJ134" i="17"/>
  <c r="AA134" i="17"/>
  <c r="Z134" i="17"/>
  <c r="AF134" i="17" s="1"/>
  <c r="AI134" i="17" s="1"/>
  <c r="Y134" i="17"/>
  <c r="X134" i="17"/>
  <c r="U134" i="17"/>
  <c r="T134" i="17"/>
  <c r="AK134" i="17" s="1"/>
  <c r="BM134" i="17" s="1"/>
  <c r="S134" i="17"/>
  <c r="Q134" i="17" s="1"/>
  <c r="R134" i="17"/>
  <c r="AP134" i="17" s="1"/>
  <c r="A134" i="17"/>
  <c r="BH133" i="17"/>
  <c r="BG133" i="17"/>
  <c r="BF133" i="17"/>
  <c r="BE133" i="17"/>
  <c r="BD133" i="17"/>
  <c r="BC133" i="17"/>
  <c r="BB133" i="17"/>
  <c r="BA133" i="17"/>
  <c r="AZ133" i="17"/>
  <c r="AY133" i="17"/>
  <c r="AX133" i="17"/>
  <c r="AW133" i="17"/>
  <c r="AV133" i="17"/>
  <c r="AU133" i="17"/>
  <c r="AM133" i="17"/>
  <c r="AJ133" i="17"/>
  <c r="AA133" i="17"/>
  <c r="Z133" i="17"/>
  <c r="Y133" i="17"/>
  <c r="X133" i="17"/>
  <c r="U133" i="17"/>
  <c r="T133" i="17"/>
  <c r="AK133" i="17" s="1"/>
  <c r="S133" i="17"/>
  <c r="Q133" i="17" s="1"/>
  <c r="R133" i="17"/>
  <c r="AP133" i="17" s="1"/>
  <c r="A133" i="17"/>
  <c r="BH132" i="17"/>
  <c r="BG132" i="17"/>
  <c r="BF132" i="17"/>
  <c r="BE132" i="17"/>
  <c r="BD132" i="17"/>
  <c r="BC132" i="17"/>
  <c r="BB132" i="17"/>
  <c r="BA132" i="17"/>
  <c r="AZ132" i="17"/>
  <c r="AY132" i="17"/>
  <c r="AX132" i="17"/>
  <c r="AW132" i="17"/>
  <c r="AV132" i="17"/>
  <c r="AU132" i="17"/>
  <c r="AM132" i="17"/>
  <c r="AJ132" i="17"/>
  <c r="AA132" i="17"/>
  <c r="Z132" i="17"/>
  <c r="AF132" i="17" s="1"/>
  <c r="AI132" i="17" s="1"/>
  <c r="Y132" i="17"/>
  <c r="X132" i="17"/>
  <c r="U132" i="17"/>
  <c r="T132" i="17"/>
  <c r="AK132" i="17" s="1"/>
  <c r="S132" i="17"/>
  <c r="Q132" i="17" s="1"/>
  <c r="R132" i="17"/>
  <c r="AP132" i="17" s="1"/>
  <c r="A132" i="17"/>
  <c r="BH131" i="17"/>
  <c r="BG131" i="17"/>
  <c r="BF131" i="17"/>
  <c r="BE131" i="17"/>
  <c r="BD131" i="17"/>
  <c r="BC131" i="17"/>
  <c r="BB131" i="17"/>
  <c r="BA131" i="17"/>
  <c r="AZ131" i="17"/>
  <c r="AY131" i="17"/>
  <c r="AX131" i="17"/>
  <c r="AW131" i="17"/>
  <c r="AV131" i="17"/>
  <c r="AU131" i="17"/>
  <c r="AM131" i="17"/>
  <c r="AJ131" i="17"/>
  <c r="AA131" i="17"/>
  <c r="Z131" i="17"/>
  <c r="AF131" i="17" s="1"/>
  <c r="Y131" i="17"/>
  <c r="X131" i="17"/>
  <c r="U131" i="17"/>
  <c r="T131" i="17"/>
  <c r="AK131" i="17" s="1"/>
  <c r="S131" i="17"/>
  <c r="Q131" i="17" s="1"/>
  <c r="R131" i="17"/>
  <c r="AP131" i="17" s="1"/>
  <c r="A131" i="17"/>
  <c r="BH130" i="17"/>
  <c r="BG130" i="17"/>
  <c r="BF130" i="17"/>
  <c r="BE130" i="17"/>
  <c r="BD130" i="17"/>
  <c r="BC130" i="17"/>
  <c r="BB130" i="17"/>
  <c r="BA130" i="17"/>
  <c r="AZ130" i="17"/>
  <c r="AY130" i="17"/>
  <c r="AX130" i="17"/>
  <c r="AW130" i="17"/>
  <c r="AV130" i="17"/>
  <c r="AU130" i="17"/>
  <c r="AM130" i="17"/>
  <c r="AJ130" i="17"/>
  <c r="AA130" i="17"/>
  <c r="AF130" i="17" s="1"/>
  <c r="Z130" i="17"/>
  <c r="Y130" i="17"/>
  <c r="X130" i="17"/>
  <c r="U130" i="17"/>
  <c r="T130" i="17"/>
  <c r="AK130" i="17" s="1"/>
  <c r="S130" i="17"/>
  <c r="Q130" i="17" s="1"/>
  <c r="R130" i="17"/>
  <c r="AP130" i="17" s="1"/>
  <c r="A130" i="17"/>
  <c r="BH129" i="17"/>
  <c r="BG129" i="17"/>
  <c r="BF129" i="17"/>
  <c r="BE129" i="17"/>
  <c r="BD129" i="17"/>
  <c r="BC129" i="17"/>
  <c r="BB129" i="17"/>
  <c r="BA129" i="17"/>
  <c r="AZ129" i="17"/>
  <c r="AY129" i="17"/>
  <c r="AX129" i="17"/>
  <c r="AW129" i="17"/>
  <c r="AV129" i="17"/>
  <c r="AU129" i="17"/>
  <c r="AM129" i="17"/>
  <c r="AJ129" i="17"/>
  <c r="AA129" i="17"/>
  <c r="Z129" i="17"/>
  <c r="AN129" i="17" s="1"/>
  <c r="Y129" i="17"/>
  <c r="X129" i="17"/>
  <c r="U129" i="17"/>
  <c r="T129" i="17"/>
  <c r="AK129" i="17" s="1"/>
  <c r="S129" i="17"/>
  <c r="Q129" i="17" s="1"/>
  <c r="R129" i="17"/>
  <c r="AP129" i="17" s="1"/>
  <c r="A129" i="17"/>
  <c r="BH128" i="17"/>
  <c r="BG128" i="17"/>
  <c r="BF128" i="17"/>
  <c r="BE128" i="17"/>
  <c r="BD128" i="17"/>
  <c r="BC128" i="17"/>
  <c r="BB128" i="17"/>
  <c r="BA128" i="17"/>
  <c r="AZ128" i="17"/>
  <c r="AY128" i="17"/>
  <c r="AX128" i="17"/>
  <c r="AW128" i="17"/>
  <c r="AV128" i="17"/>
  <c r="AU128" i="17"/>
  <c r="AM128" i="17"/>
  <c r="AJ128" i="17"/>
  <c r="AA128" i="17"/>
  <c r="Z128" i="17"/>
  <c r="Y128" i="17"/>
  <c r="X128" i="17"/>
  <c r="U128" i="17"/>
  <c r="T128" i="17"/>
  <c r="AK128" i="17" s="1"/>
  <c r="S128" i="17"/>
  <c r="Q128" i="17" s="1"/>
  <c r="R128" i="17"/>
  <c r="AP128" i="17" s="1"/>
  <c r="A128" i="17"/>
  <c r="BH127" i="17"/>
  <c r="BG127" i="17"/>
  <c r="BF127" i="17"/>
  <c r="BE127" i="17"/>
  <c r="BD127" i="17"/>
  <c r="BC127" i="17"/>
  <c r="BB127" i="17"/>
  <c r="BA127" i="17"/>
  <c r="AZ127" i="17"/>
  <c r="AY127" i="17"/>
  <c r="AX127" i="17"/>
  <c r="AW127" i="17"/>
  <c r="AV127" i="17"/>
  <c r="AU127" i="17"/>
  <c r="AN127" i="17"/>
  <c r="AM127" i="17"/>
  <c r="AJ127" i="17"/>
  <c r="AA127" i="17"/>
  <c r="AF127" i="17" s="1"/>
  <c r="Z127" i="17"/>
  <c r="Y127" i="17"/>
  <c r="X127" i="17"/>
  <c r="U127" i="17"/>
  <c r="T127" i="17"/>
  <c r="AK127" i="17" s="1"/>
  <c r="S127" i="17"/>
  <c r="Q127" i="17" s="1"/>
  <c r="R127" i="17"/>
  <c r="AP127" i="17" s="1"/>
  <c r="A127" i="17"/>
  <c r="BH126" i="17"/>
  <c r="BG126" i="17"/>
  <c r="BF126" i="17"/>
  <c r="BE126" i="17"/>
  <c r="BD126" i="17"/>
  <c r="BC126" i="17"/>
  <c r="BB126" i="17"/>
  <c r="BA126" i="17"/>
  <c r="AZ126" i="17"/>
  <c r="AY126" i="17"/>
  <c r="AX126" i="17"/>
  <c r="AW126" i="17"/>
  <c r="AV126" i="17"/>
  <c r="AU126" i="17"/>
  <c r="AM126" i="17"/>
  <c r="AJ126" i="17"/>
  <c r="AA126" i="17"/>
  <c r="Z126" i="17"/>
  <c r="AN126" i="17" s="1"/>
  <c r="Y126" i="17"/>
  <c r="X126" i="17"/>
  <c r="U126" i="17"/>
  <c r="T126" i="17"/>
  <c r="AK126" i="17" s="1"/>
  <c r="S126" i="17"/>
  <c r="Q126" i="17" s="1"/>
  <c r="R126" i="17"/>
  <c r="AP126" i="17" s="1"/>
  <c r="A126" i="17"/>
  <c r="BH125" i="17"/>
  <c r="BG125" i="17"/>
  <c r="BF125" i="17"/>
  <c r="BE125" i="17"/>
  <c r="BD125" i="17"/>
  <c r="BC125" i="17"/>
  <c r="BB125" i="17"/>
  <c r="BA125" i="17"/>
  <c r="AZ125" i="17"/>
  <c r="AY125" i="17"/>
  <c r="AX125" i="17"/>
  <c r="AW125" i="17"/>
  <c r="AV125" i="17"/>
  <c r="AU125" i="17"/>
  <c r="AM125" i="17"/>
  <c r="AJ125" i="17"/>
  <c r="AA125" i="17"/>
  <c r="Z125" i="17"/>
  <c r="AN125" i="17" s="1"/>
  <c r="Y125" i="17"/>
  <c r="X125" i="17"/>
  <c r="U125" i="17"/>
  <c r="T125" i="17"/>
  <c r="AK125" i="17" s="1"/>
  <c r="BM125" i="17" s="1"/>
  <c r="S125" i="17"/>
  <c r="Q125" i="17" s="1"/>
  <c r="R125" i="17"/>
  <c r="AP125" i="17" s="1"/>
  <c r="A125" i="17"/>
  <c r="BH124" i="17"/>
  <c r="BG124" i="17"/>
  <c r="BF124" i="17"/>
  <c r="BE124" i="17"/>
  <c r="BD124" i="17"/>
  <c r="BC124" i="17"/>
  <c r="BB124" i="17"/>
  <c r="BA124" i="17"/>
  <c r="AZ124" i="17"/>
  <c r="AY124" i="17"/>
  <c r="AX124" i="17"/>
  <c r="AW124" i="17"/>
  <c r="AV124" i="17"/>
  <c r="AU124" i="17"/>
  <c r="AN124" i="17"/>
  <c r="AM124" i="17"/>
  <c r="AJ124" i="17"/>
  <c r="AA124" i="17"/>
  <c r="Z124" i="17"/>
  <c r="AF124" i="17" s="1"/>
  <c r="AI124" i="17" s="1"/>
  <c r="Y124" i="17"/>
  <c r="X124" i="17"/>
  <c r="U124" i="17"/>
  <c r="T124" i="17"/>
  <c r="AK124" i="17" s="1"/>
  <c r="S124" i="17"/>
  <c r="Q124" i="17" s="1"/>
  <c r="R124" i="17"/>
  <c r="AP124" i="17" s="1"/>
  <c r="A124" i="17"/>
  <c r="BH123" i="17"/>
  <c r="BG123" i="17"/>
  <c r="BF123" i="17"/>
  <c r="BE123" i="17"/>
  <c r="BD123" i="17"/>
  <c r="BC123" i="17"/>
  <c r="BB123" i="17"/>
  <c r="BA123" i="17"/>
  <c r="AZ123" i="17"/>
  <c r="AY123" i="17"/>
  <c r="AX123" i="17"/>
  <c r="AW123" i="17"/>
  <c r="AV123" i="17"/>
  <c r="AU123" i="17"/>
  <c r="AM123" i="17"/>
  <c r="AJ123" i="17"/>
  <c r="AA123" i="17"/>
  <c r="AF123" i="17" s="1"/>
  <c r="AI123" i="17" s="1"/>
  <c r="Z123" i="17"/>
  <c r="Y123" i="17"/>
  <c r="X123" i="17"/>
  <c r="U123" i="17"/>
  <c r="T123" i="17"/>
  <c r="AK123" i="17" s="1"/>
  <c r="BL123" i="17" s="1"/>
  <c r="S123" i="17"/>
  <c r="Q123" i="17" s="1"/>
  <c r="R123" i="17"/>
  <c r="AP123" i="17" s="1"/>
  <c r="A123" i="17"/>
  <c r="BH122" i="17"/>
  <c r="BG122" i="17"/>
  <c r="BF122" i="17"/>
  <c r="BE122" i="17"/>
  <c r="BD122" i="17"/>
  <c r="BC122" i="17"/>
  <c r="BB122" i="17"/>
  <c r="BA122" i="17"/>
  <c r="AZ122" i="17"/>
  <c r="AY122" i="17"/>
  <c r="AX122" i="17"/>
  <c r="AW122" i="17"/>
  <c r="AV122" i="17"/>
  <c r="AU122" i="17"/>
  <c r="AM122" i="17"/>
  <c r="AJ122" i="17"/>
  <c r="AA122" i="17"/>
  <c r="Z122" i="17"/>
  <c r="Y122" i="17"/>
  <c r="X122" i="17"/>
  <c r="U122" i="17"/>
  <c r="T122" i="17"/>
  <c r="AK122" i="17" s="1"/>
  <c r="BM122" i="17" s="1"/>
  <c r="S122" i="17"/>
  <c r="Q122" i="17" s="1"/>
  <c r="R122" i="17"/>
  <c r="AP122" i="17" s="1"/>
  <c r="A122" i="17"/>
  <c r="BH121" i="17"/>
  <c r="BG121" i="17"/>
  <c r="BF121" i="17"/>
  <c r="BE121" i="17"/>
  <c r="BD121" i="17"/>
  <c r="BC121" i="17"/>
  <c r="BB121" i="17"/>
  <c r="BA121" i="17"/>
  <c r="AZ121" i="17"/>
  <c r="AY121" i="17"/>
  <c r="AX121" i="17"/>
  <c r="AW121" i="17"/>
  <c r="AV121" i="17"/>
  <c r="AU121" i="17"/>
  <c r="AM121" i="17"/>
  <c r="AJ121" i="17"/>
  <c r="AA121" i="17"/>
  <c r="Z121" i="17"/>
  <c r="Y121" i="17"/>
  <c r="X121" i="17"/>
  <c r="U121" i="17"/>
  <c r="T121" i="17"/>
  <c r="AK121" i="17" s="1"/>
  <c r="S121" i="17"/>
  <c r="Q121" i="17" s="1"/>
  <c r="R121" i="17"/>
  <c r="AP121" i="17" s="1"/>
  <c r="A121" i="17"/>
  <c r="BH120" i="17"/>
  <c r="BG120" i="17"/>
  <c r="BF120" i="17"/>
  <c r="BE120" i="17"/>
  <c r="BD120" i="17"/>
  <c r="BC120" i="17"/>
  <c r="BB120" i="17"/>
  <c r="BA120" i="17"/>
  <c r="AZ120" i="17"/>
  <c r="AY120" i="17"/>
  <c r="AX120" i="17"/>
  <c r="AW120" i="17"/>
  <c r="AV120" i="17"/>
  <c r="AU120" i="17"/>
  <c r="AM120" i="17"/>
  <c r="AJ120" i="17"/>
  <c r="AF120" i="17"/>
  <c r="AA120" i="17"/>
  <c r="Z120" i="17"/>
  <c r="AN120" i="17" s="1"/>
  <c r="Y120" i="17"/>
  <c r="X120" i="17"/>
  <c r="U120" i="17"/>
  <c r="T120" i="17"/>
  <c r="AK120" i="17" s="1"/>
  <c r="S120" i="17"/>
  <c r="Q120" i="17" s="1"/>
  <c r="R120" i="17"/>
  <c r="AP120" i="17" s="1"/>
  <c r="A120" i="17"/>
  <c r="BH119" i="17"/>
  <c r="BG119" i="17"/>
  <c r="BF119" i="17"/>
  <c r="BE119" i="17"/>
  <c r="BD119" i="17"/>
  <c r="BC119" i="17"/>
  <c r="BB119" i="17"/>
  <c r="BA119" i="17"/>
  <c r="AZ119" i="17"/>
  <c r="AY119" i="17"/>
  <c r="AX119" i="17"/>
  <c r="AW119" i="17"/>
  <c r="AV119" i="17"/>
  <c r="AU119" i="17"/>
  <c r="AM119" i="17"/>
  <c r="AJ119" i="17"/>
  <c r="AA119" i="17"/>
  <c r="Z119" i="17"/>
  <c r="AN119" i="17" s="1"/>
  <c r="Y119" i="17"/>
  <c r="X119" i="17"/>
  <c r="U119" i="17"/>
  <c r="T119" i="17"/>
  <c r="AK119" i="17" s="1"/>
  <c r="S119" i="17"/>
  <c r="Q119" i="17" s="1"/>
  <c r="R119" i="17"/>
  <c r="AP119" i="17" s="1"/>
  <c r="A119" i="17"/>
  <c r="BH118" i="17"/>
  <c r="BG118" i="17"/>
  <c r="BF118" i="17"/>
  <c r="BE118" i="17"/>
  <c r="BD118" i="17"/>
  <c r="BC118" i="17"/>
  <c r="BB118" i="17"/>
  <c r="BA118" i="17"/>
  <c r="AZ118" i="17"/>
  <c r="AY118" i="17"/>
  <c r="AX118" i="17"/>
  <c r="AW118" i="17"/>
  <c r="AV118" i="17"/>
  <c r="AU118" i="17"/>
  <c r="AM118" i="17"/>
  <c r="AJ118" i="17"/>
  <c r="AA118" i="17"/>
  <c r="Z118" i="17"/>
  <c r="Y118" i="17"/>
  <c r="X118" i="17"/>
  <c r="U118" i="17"/>
  <c r="T118" i="17"/>
  <c r="AK118" i="17" s="1"/>
  <c r="S118" i="17"/>
  <c r="Q118" i="17" s="1"/>
  <c r="R118" i="17"/>
  <c r="AP118" i="17" s="1"/>
  <c r="A118" i="17"/>
  <c r="BH117" i="17"/>
  <c r="BG117" i="17"/>
  <c r="BF117" i="17"/>
  <c r="BE117" i="17"/>
  <c r="BD117" i="17"/>
  <c r="BC117" i="17"/>
  <c r="BB117" i="17"/>
  <c r="BA117" i="17"/>
  <c r="AZ117" i="17"/>
  <c r="AY117" i="17"/>
  <c r="AX117" i="17"/>
  <c r="AW117" i="17"/>
  <c r="AV117" i="17"/>
  <c r="AU117" i="17"/>
  <c r="AN117" i="17"/>
  <c r="AM117" i="17"/>
  <c r="AJ117" i="17"/>
  <c r="AF117" i="17"/>
  <c r="AA117" i="17"/>
  <c r="Z117" i="17"/>
  <c r="Y117" i="17"/>
  <c r="X117" i="17"/>
  <c r="U117" i="17"/>
  <c r="T117" i="17"/>
  <c r="AK117" i="17" s="1"/>
  <c r="S117" i="17"/>
  <c r="Q117" i="17" s="1"/>
  <c r="R117" i="17"/>
  <c r="AP117" i="17" s="1"/>
  <c r="A117" i="17"/>
  <c r="BH116" i="17"/>
  <c r="BG116" i="17"/>
  <c r="BF116" i="17"/>
  <c r="BE116" i="17"/>
  <c r="BD116" i="17"/>
  <c r="BC116" i="17"/>
  <c r="BB116" i="17"/>
  <c r="BA116" i="17"/>
  <c r="AZ116" i="17"/>
  <c r="AY116" i="17"/>
  <c r="AX116" i="17"/>
  <c r="AW116" i="17"/>
  <c r="AV116" i="17"/>
  <c r="AU116" i="17"/>
  <c r="AM116" i="17"/>
  <c r="AJ116" i="17"/>
  <c r="AF116" i="17"/>
  <c r="AI116" i="17" s="1"/>
  <c r="AA116" i="17"/>
  <c r="Z116" i="17"/>
  <c r="AN116" i="17" s="1"/>
  <c r="Y116" i="17"/>
  <c r="X116" i="17"/>
  <c r="U116" i="17"/>
  <c r="T116" i="17"/>
  <c r="AK116" i="17" s="1"/>
  <c r="S116" i="17"/>
  <c r="Q116" i="17" s="1"/>
  <c r="R116" i="17"/>
  <c r="AP116" i="17" s="1"/>
  <c r="A116" i="17"/>
  <c r="BH115" i="17"/>
  <c r="BG115" i="17"/>
  <c r="BF115" i="17"/>
  <c r="BE115" i="17"/>
  <c r="BD115" i="17"/>
  <c r="BC115" i="17"/>
  <c r="BB115" i="17"/>
  <c r="BA115" i="17"/>
  <c r="AZ115" i="17"/>
  <c r="AY115" i="17"/>
  <c r="AX115" i="17"/>
  <c r="AW115" i="17"/>
  <c r="AV115" i="17"/>
  <c r="AU115" i="17"/>
  <c r="AM115" i="17"/>
  <c r="AJ115" i="17"/>
  <c r="AA115" i="17"/>
  <c r="Z115" i="17"/>
  <c r="Y115" i="17"/>
  <c r="X115" i="17"/>
  <c r="U115" i="17"/>
  <c r="T115" i="17"/>
  <c r="AK115" i="17" s="1"/>
  <c r="BL115" i="17" s="1"/>
  <c r="S115" i="17"/>
  <c r="Q115" i="17" s="1"/>
  <c r="R115" i="17"/>
  <c r="AP115" i="17" s="1"/>
  <c r="A115" i="17"/>
  <c r="BH114" i="17"/>
  <c r="BG114" i="17"/>
  <c r="BF114" i="17"/>
  <c r="BE114" i="17"/>
  <c r="BD114" i="17"/>
  <c r="BC114" i="17"/>
  <c r="BB114" i="17"/>
  <c r="BA114" i="17"/>
  <c r="AZ114" i="17"/>
  <c r="AY114" i="17"/>
  <c r="AX114" i="17"/>
  <c r="AW114" i="17"/>
  <c r="AV114" i="17"/>
  <c r="AU114" i="17"/>
  <c r="AM114" i="17"/>
  <c r="AJ114" i="17"/>
  <c r="AA114" i="17"/>
  <c r="Z114" i="17"/>
  <c r="Y114" i="17"/>
  <c r="X114" i="17"/>
  <c r="U114" i="17"/>
  <c r="T114" i="17"/>
  <c r="AK114" i="17" s="1"/>
  <c r="S114" i="17"/>
  <c r="Q114" i="17" s="1"/>
  <c r="R114" i="17"/>
  <c r="AP114" i="17" s="1"/>
  <c r="A114" i="17"/>
  <c r="BH113" i="17"/>
  <c r="BG113" i="17"/>
  <c r="BF113" i="17"/>
  <c r="BE113" i="17"/>
  <c r="BD113" i="17"/>
  <c r="BC113" i="17"/>
  <c r="BB113" i="17"/>
  <c r="BA113" i="17"/>
  <c r="AZ113" i="17"/>
  <c r="AY113" i="17"/>
  <c r="AX113" i="17"/>
  <c r="AW113" i="17"/>
  <c r="AV113" i="17"/>
  <c r="AU113" i="17"/>
  <c r="AM113" i="17"/>
  <c r="AK113" i="17"/>
  <c r="BL113" i="17" s="1"/>
  <c r="AJ113" i="17"/>
  <c r="AA113" i="17"/>
  <c r="Z113" i="17"/>
  <c r="Y113" i="17"/>
  <c r="X113" i="17"/>
  <c r="U113" i="17"/>
  <c r="T113" i="17"/>
  <c r="S113" i="17"/>
  <c r="Q113" i="17" s="1"/>
  <c r="R113" i="17"/>
  <c r="AP113" i="17" s="1"/>
  <c r="A113" i="17"/>
  <c r="BH112" i="17"/>
  <c r="BG112" i="17"/>
  <c r="BF112" i="17"/>
  <c r="BE112" i="17"/>
  <c r="BD112" i="17"/>
  <c r="BC112" i="17"/>
  <c r="BB112" i="17"/>
  <c r="BA112" i="17"/>
  <c r="AZ112" i="17"/>
  <c r="AY112" i="17"/>
  <c r="AX112" i="17"/>
  <c r="AW112" i="17"/>
  <c r="AV112" i="17"/>
  <c r="AU112" i="17"/>
  <c r="AM112" i="17"/>
  <c r="AJ112" i="17"/>
  <c r="AA112" i="17"/>
  <c r="Z112" i="17"/>
  <c r="AF112" i="17" s="1"/>
  <c r="AI112" i="17" s="1"/>
  <c r="Y112" i="17"/>
  <c r="X112" i="17"/>
  <c r="U112" i="17"/>
  <c r="T112" i="17"/>
  <c r="AK112" i="17" s="1"/>
  <c r="BL112" i="17" s="1"/>
  <c r="S112" i="17"/>
  <c r="Q112" i="17" s="1"/>
  <c r="R112" i="17"/>
  <c r="AP112" i="17" s="1"/>
  <c r="A112" i="17"/>
  <c r="BH111" i="17"/>
  <c r="BG111" i="17"/>
  <c r="BF111" i="17"/>
  <c r="BE111" i="17"/>
  <c r="BD111" i="17"/>
  <c r="BC111" i="17"/>
  <c r="BB111" i="17"/>
  <c r="BA111" i="17"/>
  <c r="AZ111" i="17"/>
  <c r="AY111" i="17"/>
  <c r="AX111" i="17"/>
  <c r="AW111" i="17"/>
  <c r="AV111" i="17"/>
  <c r="AU111" i="17"/>
  <c r="AM111" i="17"/>
  <c r="AJ111" i="17"/>
  <c r="AA111" i="17"/>
  <c r="Z111" i="17"/>
  <c r="AF111" i="17" s="1"/>
  <c r="Y111" i="17"/>
  <c r="X111" i="17"/>
  <c r="U111" i="17"/>
  <c r="T111" i="17"/>
  <c r="AK111" i="17" s="1"/>
  <c r="S111" i="17"/>
  <c r="Q111" i="17" s="1"/>
  <c r="R111" i="17"/>
  <c r="AP111" i="17" s="1"/>
  <c r="A111" i="17"/>
  <c r="BH110" i="17"/>
  <c r="BG110" i="17"/>
  <c r="BF110" i="17"/>
  <c r="BE110" i="17"/>
  <c r="BD110" i="17"/>
  <c r="BC110" i="17"/>
  <c r="BB110" i="17"/>
  <c r="BA110" i="17"/>
  <c r="AZ110" i="17"/>
  <c r="AY110" i="17"/>
  <c r="AX110" i="17"/>
  <c r="AW110" i="17"/>
  <c r="AV110" i="17"/>
  <c r="AU110" i="17"/>
  <c r="AM110" i="17"/>
  <c r="AJ110" i="17"/>
  <c r="AA110" i="17"/>
  <c r="AF110" i="17" s="1"/>
  <c r="Z110" i="17"/>
  <c r="Y110" i="17"/>
  <c r="X110" i="17"/>
  <c r="U110" i="17"/>
  <c r="T110" i="17"/>
  <c r="AK110" i="17" s="1"/>
  <c r="S110" i="17"/>
  <c r="Q110" i="17" s="1"/>
  <c r="R110" i="17"/>
  <c r="AP110" i="17" s="1"/>
  <c r="A110" i="17"/>
  <c r="BH109" i="17"/>
  <c r="BG109" i="17"/>
  <c r="BF109" i="17"/>
  <c r="BE109" i="17"/>
  <c r="BD109" i="17"/>
  <c r="BC109" i="17"/>
  <c r="BB109" i="17"/>
  <c r="BA109" i="17"/>
  <c r="AZ109" i="17"/>
  <c r="AY109" i="17"/>
  <c r="AX109" i="17"/>
  <c r="AW109" i="17"/>
  <c r="AV109" i="17"/>
  <c r="AU109" i="17"/>
  <c r="AM109" i="17"/>
  <c r="AJ109" i="17"/>
  <c r="AA109" i="17"/>
  <c r="AF109" i="17" s="1"/>
  <c r="AI109" i="17" s="1"/>
  <c r="AH109" i="17" s="1"/>
  <c r="AO109" i="17" s="1"/>
  <c r="Z109" i="17"/>
  <c r="Y109" i="17"/>
  <c r="X109" i="17"/>
  <c r="U109" i="17"/>
  <c r="T109" i="17"/>
  <c r="AK109" i="17" s="1"/>
  <c r="S109" i="17"/>
  <c r="Q109" i="17" s="1"/>
  <c r="R109" i="17"/>
  <c r="AP109" i="17" s="1"/>
  <c r="A109" i="17"/>
  <c r="BH108" i="17"/>
  <c r="BG108" i="17"/>
  <c r="BF108" i="17"/>
  <c r="BE108" i="17"/>
  <c r="BD108" i="17"/>
  <c r="BC108" i="17"/>
  <c r="BB108" i="17"/>
  <c r="BA108" i="17"/>
  <c r="AZ108" i="17"/>
  <c r="AY108" i="17"/>
  <c r="AX108" i="17"/>
  <c r="AW108" i="17"/>
  <c r="AV108" i="17"/>
  <c r="AU108" i="17"/>
  <c r="AM108" i="17"/>
  <c r="AJ108" i="17"/>
  <c r="AA108" i="17"/>
  <c r="Z108" i="17"/>
  <c r="AN108" i="17" s="1"/>
  <c r="Y108" i="17"/>
  <c r="X108" i="17"/>
  <c r="U108" i="17"/>
  <c r="T108" i="17"/>
  <c r="AK108" i="17" s="1"/>
  <c r="BM108" i="17" s="1"/>
  <c r="S108" i="17"/>
  <c r="Q108" i="17" s="1"/>
  <c r="R108" i="17"/>
  <c r="AP108" i="17" s="1"/>
  <c r="A108" i="17"/>
  <c r="BH107" i="17"/>
  <c r="BG107" i="17"/>
  <c r="BF107" i="17"/>
  <c r="BE107" i="17"/>
  <c r="BD107" i="17"/>
  <c r="BC107" i="17"/>
  <c r="BB107" i="17"/>
  <c r="BA107" i="17"/>
  <c r="AZ107" i="17"/>
  <c r="AY107" i="17"/>
  <c r="AX107" i="17"/>
  <c r="AW107" i="17"/>
  <c r="AV107" i="17"/>
  <c r="AU107" i="17"/>
  <c r="AM107" i="17"/>
  <c r="AJ107" i="17"/>
  <c r="AA107" i="17"/>
  <c r="Z107" i="17"/>
  <c r="AN107" i="17" s="1"/>
  <c r="Y107" i="17"/>
  <c r="X107" i="17"/>
  <c r="U107" i="17"/>
  <c r="T107" i="17"/>
  <c r="AK107" i="17" s="1"/>
  <c r="BL107" i="17" s="1"/>
  <c r="S107" i="17"/>
  <c r="Q107" i="17" s="1"/>
  <c r="R107" i="17"/>
  <c r="AP107" i="17" s="1"/>
  <c r="A107" i="17"/>
  <c r="BH106" i="17"/>
  <c r="BG106" i="17"/>
  <c r="BF106" i="17"/>
  <c r="BE106" i="17"/>
  <c r="BD106" i="17"/>
  <c r="BC106" i="17"/>
  <c r="BB106" i="17"/>
  <c r="BA106" i="17"/>
  <c r="AZ106" i="17"/>
  <c r="AY106" i="17"/>
  <c r="AX106" i="17"/>
  <c r="AW106" i="17"/>
  <c r="AV106" i="17"/>
  <c r="AU106" i="17"/>
  <c r="AN106" i="17"/>
  <c r="AM106" i="17"/>
  <c r="AJ106" i="17"/>
  <c r="AA106" i="17"/>
  <c r="AF106" i="17" s="1"/>
  <c r="Z106" i="17"/>
  <c r="Y106" i="17"/>
  <c r="X106" i="17"/>
  <c r="U106" i="17"/>
  <c r="T106" i="17"/>
  <c r="AK106" i="17" s="1"/>
  <c r="BL106" i="17" s="1"/>
  <c r="S106" i="17"/>
  <c r="Q106" i="17" s="1"/>
  <c r="R106" i="17"/>
  <c r="AP106" i="17" s="1"/>
  <c r="A106" i="17"/>
  <c r="BH105" i="17"/>
  <c r="BG105" i="17"/>
  <c r="BF105" i="17"/>
  <c r="BE105" i="17"/>
  <c r="BD105" i="17"/>
  <c r="BC105" i="17"/>
  <c r="BB105" i="17"/>
  <c r="BA105" i="17"/>
  <c r="AZ105" i="17"/>
  <c r="AY105" i="17"/>
  <c r="AX105" i="17"/>
  <c r="AW105" i="17"/>
  <c r="AV105" i="17"/>
  <c r="AU105" i="17"/>
  <c r="AM105" i="17"/>
  <c r="AJ105" i="17"/>
  <c r="AA105" i="17"/>
  <c r="Z105" i="17"/>
  <c r="Y105" i="17"/>
  <c r="X105" i="17"/>
  <c r="U105" i="17"/>
  <c r="T105" i="17"/>
  <c r="AK105" i="17" s="1"/>
  <c r="BL105" i="17" s="1"/>
  <c r="S105" i="17"/>
  <c r="Q105" i="17" s="1"/>
  <c r="R105" i="17"/>
  <c r="AP105" i="17" s="1"/>
  <c r="A105" i="17"/>
  <c r="BH104" i="17"/>
  <c r="BG104" i="17"/>
  <c r="BF104" i="17"/>
  <c r="BE104" i="17"/>
  <c r="BD104" i="17"/>
  <c r="BC104" i="17"/>
  <c r="BB104" i="17"/>
  <c r="BA104" i="17"/>
  <c r="AZ104" i="17"/>
  <c r="AY104" i="17"/>
  <c r="AX104" i="17"/>
  <c r="AW104" i="17"/>
  <c r="AV104" i="17"/>
  <c r="AU104" i="17"/>
  <c r="AN104" i="17"/>
  <c r="AM104" i="17"/>
  <c r="AJ104" i="17"/>
  <c r="AF104" i="17"/>
  <c r="AI104" i="17" s="1"/>
  <c r="AA104" i="17"/>
  <c r="Z104" i="17"/>
  <c r="Y104" i="17"/>
  <c r="X104" i="17"/>
  <c r="U104" i="17"/>
  <c r="T104" i="17"/>
  <c r="AK104" i="17" s="1"/>
  <c r="BL104" i="17" s="1"/>
  <c r="S104" i="17"/>
  <c r="Q104" i="17" s="1"/>
  <c r="R104" i="17"/>
  <c r="AP104" i="17" s="1"/>
  <c r="A104" i="17"/>
  <c r="BH103" i="17"/>
  <c r="BG103" i="17"/>
  <c r="BF103" i="17"/>
  <c r="BE103" i="17"/>
  <c r="BD103" i="17"/>
  <c r="BC103" i="17"/>
  <c r="BB103" i="17"/>
  <c r="BA103" i="17"/>
  <c r="AZ103" i="17"/>
  <c r="AY103" i="17"/>
  <c r="AX103" i="17"/>
  <c r="AW103" i="17"/>
  <c r="AV103" i="17"/>
  <c r="AU103" i="17"/>
  <c r="AM103" i="17"/>
  <c r="AJ103" i="17"/>
  <c r="AA103" i="17"/>
  <c r="Z103" i="17"/>
  <c r="Y103" i="17"/>
  <c r="X103" i="17"/>
  <c r="U103" i="17"/>
  <c r="T103" i="17"/>
  <c r="AK103" i="17" s="1"/>
  <c r="S103" i="17"/>
  <c r="Q103" i="17" s="1"/>
  <c r="R103" i="17"/>
  <c r="AP103" i="17" s="1"/>
  <c r="A103" i="17"/>
  <c r="BH102" i="17"/>
  <c r="BG102" i="17"/>
  <c r="BF102" i="17"/>
  <c r="BE102" i="17"/>
  <c r="BD102" i="17"/>
  <c r="BC102" i="17"/>
  <c r="BB102" i="17"/>
  <c r="BA102" i="17"/>
  <c r="AZ102" i="17"/>
  <c r="AY102" i="17"/>
  <c r="AX102" i="17"/>
  <c r="AW102" i="17"/>
  <c r="AV102" i="17"/>
  <c r="AU102" i="17"/>
  <c r="AM102" i="17"/>
  <c r="AJ102" i="17"/>
  <c r="AA102" i="17"/>
  <c r="Z102" i="17"/>
  <c r="Y102" i="17"/>
  <c r="X102" i="17"/>
  <c r="R102" i="17"/>
  <c r="AP102" i="17" s="1"/>
  <c r="BH101" i="17"/>
  <c r="BG101" i="17"/>
  <c r="BF101" i="17"/>
  <c r="BE101" i="17"/>
  <c r="BD101" i="17"/>
  <c r="BC101" i="17"/>
  <c r="BB101" i="17"/>
  <c r="BA101" i="17"/>
  <c r="AZ101" i="17"/>
  <c r="AY101" i="17"/>
  <c r="AX101" i="17"/>
  <c r="AW101" i="17"/>
  <c r="AV101" i="17"/>
  <c r="AU101" i="17"/>
  <c r="AM101" i="17"/>
  <c r="AJ101" i="17"/>
  <c r="AA101" i="17"/>
  <c r="Z101" i="17"/>
  <c r="Y101" i="17"/>
  <c r="X101" i="17"/>
  <c r="BH100" i="17"/>
  <c r="BG100" i="17"/>
  <c r="BF100" i="17"/>
  <c r="BE100" i="17"/>
  <c r="BD100" i="17"/>
  <c r="BC100" i="17"/>
  <c r="BB100" i="17"/>
  <c r="BA100" i="17"/>
  <c r="AZ100" i="17"/>
  <c r="AY100" i="17"/>
  <c r="AX100" i="17"/>
  <c r="AW100" i="17"/>
  <c r="AV100" i="17"/>
  <c r="AU100" i="17"/>
  <c r="AM100" i="17"/>
  <c r="AJ100" i="17"/>
  <c r="AA100" i="17"/>
  <c r="Z100" i="17"/>
  <c r="Y100" i="17"/>
  <c r="X100" i="17"/>
  <c r="BH99" i="17"/>
  <c r="BG99" i="17"/>
  <c r="BF99" i="17"/>
  <c r="BE99" i="17"/>
  <c r="BD99" i="17"/>
  <c r="BC99" i="17"/>
  <c r="BB99" i="17"/>
  <c r="BA99" i="17"/>
  <c r="AZ99" i="17"/>
  <c r="AY99" i="17"/>
  <c r="AX99" i="17"/>
  <c r="AW99" i="17"/>
  <c r="AV99" i="17"/>
  <c r="AU99" i="17"/>
  <c r="AM99" i="17"/>
  <c r="AJ99" i="17"/>
  <c r="AA99" i="17"/>
  <c r="AF99" i="17" s="1"/>
  <c r="AI99" i="17" s="1"/>
  <c r="Z99" i="17"/>
  <c r="Y99" i="17"/>
  <c r="X99" i="17"/>
  <c r="R99" i="17"/>
  <c r="AP99" i="17" s="1"/>
  <c r="BH98" i="17"/>
  <c r="BG98" i="17"/>
  <c r="BF98" i="17"/>
  <c r="BE98" i="17"/>
  <c r="BD98" i="17"/>
  <c r="BC98" i="17"/>
  <c r="BB98" i="17"/>
  <c r="BA98" i="17"/>
  <c r="AZ98" i="17"/>
  <c r="AY98" i="17"/>
  <c r="AX98" i="17"/>
  <c r="AW98" i="17"/>
  <c r="AV98" i="17"/>
  <c r="AU98" i="17"/>
  <c r="AM98" i="17"/>
  <c r="AJ98" i="17"/>
  <c r="AA98" i="17"/>
  <c r="Z98" i="17"/>
  <c r="Y98" i="17"/>
  <c r="X98" i="17"/>
  <c r="BH97" i="17"/>
  <c r="BG97" i="17"/>
  <c r="BF97" i="17"/>
  <c r="BE97" i="17"/>
  <c r="BD97" i="17"/>
  <c r="BC97" i="17"/>
  <c r="BB97" i="17"/>
  <c r="BA97" i="17"/>
  <c r="AZ97" i="17"/>
  <c r="AY97" i="17"/>
  <c r="AX97" i="17"/>
  <c r="AW97" i="17"/>
  <c r="AV97" i="17"/>
  <c r="AU97" i="17"/>
  <c r="AM97" i="17"/>
  <c r="AJ97" i="17"/>
  <c r="AA97" i="17"/>
  <c r="AN97" i="17" s="1"/>
  <c r="Z97" i="17"/>
  <c r="Y97" i="17"/>
  <c r="X97" i="17"/>
  <c r="R97" i="17"/>
  <c r="AP97" i="17" s="1"/>
  <c r="BH96" i="17"/>
  <c r="BG96" i="17"/>
  <c r="BF96" i="17"/>
  <c r="BE96" i="17"/>
  <c r="BD96" i="17"/>
  <c r="BC96" i="17"/>
  <c r="BB96" i="17"/>
  <c r="BA96" i="17"/>
  <c r="AZ96" i="17"/>
  <c r="AY96" i="17"/>
  <c r="AX96" i="17"/>
  <c r="AW96" i="17"/>
  <c r="AV96" i="17"/>
  <c r="AU96" i="17"/>
  <c r="AN96" i="17"/>
  <c r="AM96" i="17"/>
  <c r="AJ96" i="17"/>
  <c r="AA96" i="17"/>
  <c r="Z96" i="17"/>
  <c r="Y96" i="17"/>
  <c r="X96" i="17"/>
  <c r="BH95" i="17"/>
  <c r="BG95" i="17"/>
  <c r="BF95" i="17"/>
  <c r="BE95" i="17"/>
  <c r="BD95" i="17"/>
  <c r="BC95" i="17"/>
  <c r="BB95" i="17"/>
  <c r="BA95" i="17"/>
  <c r="AZ95" i="17"/>
  <c r="AY95" i="17"/>
  <c r="AX95" i="17"/>
  <c r="AW95" i="17"/>
  <c r="AV95" i="17"/>
  <c r="AU95" i="17"/>
  <c r="AM95" i="17"/>
  <c r="AJ95" i="17"/>
  <c r="AA95" i="17"/>
  <c r="Z95" i="17"/>
  <c r="Y95" i="17"/>
  <c r="X95" i="17"/>
  <c r="BH94" i="17"/>
  <c r="BG94" i="17"/>
  <c r="BF94" i="17"/>
  <c r="BE94" i="17"/>
  <c r="BD94" i="17"/>
  <c r="BC94" i="17"/>
  <c r="BB94" i="17"/>
  <c r="BA94" i="17"/>
  <c r="AZ94" i="17"/>
  <c r="AY94" i="17"/>
  <c r="AX94" i="17"/>
  <c r="AW94" i="17"/>
  <c r="AV94" i="17"/>
  <c r="AU94" i="17"/>
  <c r="AM94" i="17"/>
  <c r="AJ94" i="17"/>
  <c r="AA94" i="17"/>
  <c r="Z94" i="17"/>
  <c r="AN94" i="17" s="1"/>
  <c r="Y94" i="17"/>
  <c r="X94" i="17"/>
  <c r="BH93" i="17"/>
  <c r="BG93" i="17"/>
  <c r="BF93" i="17"/>
  <c r="BE93" i="17"/>
  <c r="BD93" i="17"/>
  <c r="BC93" i="17"/>
  <c r="BB93" i="17"/>
  <c r="BA93" i="17"/>
  <c r="AZ93" i="17"/>
  <c r="AY93" i="17"/>
  <c r="AX93" i="17"/>
  <c r="AW93" i="17"/>
  <c r="AV93" i="17"/>
  <c r="AU93" i="17"/>
  <c r="AM93" i="17"/>
  <c r="AJ93" i="17"/>
  <c r="AA93" i="17"/>
  <c r="Z93" i="17"/>
  <c r="Y93" i="17"/>
  <c r="X93" i="17"/>
  <c r="BH92" i="17"/>
  <c r="BG92" i="17"/>
  <c r="BF92" i="17"/>
  <c r="BE92" i="17"/>
  <c r="BD92" i="17"/>
  <c r="BC92" i="17"/>
  <c r="BB92" i="17"/>
  <c r="BA92" i="17"/>
  <c r="AZ92" i="17"/>
  <c r="AY92" i="17"/>
  <c r="AX92" i="17"/>
  <c r="AW92" i="17"/>
  <c r="AV92" i="17"/>
  <c r="AU92" i="17"/>
  <c r="AM92" i="17"/>
  <c r="AJ92" i="17"/>
  <c r="AA92" i="17"/>
  <c r="Z92" i="17"/>
  <c r="Y92" i="17"/>
  <c r="X92" i="17"/>
  <c r="R92" i="17"/>
  <c r="AP92" i="17" s="1"/>
  <c r="BH91" i="17"/>
  <c r="BG91" i="17"/>
  <c r="BF91" i="17"/>
  <c r="BE91" i="17"/>
  <c r="BD91" i="17"/>
  <c r="BC91" i="17"/>
  <c r="BB91" i="17"/>
  <c r="BA91" i="17"/>
  <c r="AZ91" i="17"/>
  <c r="AY91" i="17"/>
  <c r="AX91" i="17"/>
  <c r="AW91" i="17"/>
  <c r="AV91" i="17"/>
  <c r="AU91" i="17"/>
  <c r="AM91" i="17"/>
  <c r="AJ91" i="17"/>
  <c r="AA91" i="17"/>
  <c r="Z91" i="17"/>
  <c r="Y91" i="17"/>
  <c r="X91" i="17"/>
  <c r="BH90" i="17"/>
  <c r="BG90" i="17"/>
  <c r="BF90" i="17"/>
  <c r="BE90" i="17"/>
  <c r="BD90" i="17"/>
  <c r="BC90" i="17"/>
  <c r="BB90" i="17"/>
  <c r="BA90" i="17"/>
  <c r="AZ90" i="17"/>
  <c r="AY90" i="17"/>
  <c r="AX90" i="17"/>
  <c r="AW90" i="17"/>
  <c r="AV90" i="17"/>
  <c r="AU90" i="17"/>
  <c r="AM90" i="17"/>
  <c r="AJ90" i="17"/>
  <c r="AA90" i="17"/>
  <c r="Z90" i="17"/>
  <c r="Y90" i="17"/>
  <c r="X90" i="17"/>
  <c r="BH89" i="17"/>
  <c r="BG89" i="17"/>
  <c r="BF89" i="17"/>
  <c r="BE89" i="17"/>
  <c r="BD89" i="17"/>
  <c r="BC89" i="17"/>
  <c r="BB89" i="17"/>
  <c r="BA89" i="17"/>
  <c r="AZ89" i="17"/>
  <c r="AY89" i="17"/>
  <c r="AX89" i="17"/>
  <c r="AW89" i="17"/>
  <c r="AV89" i="17"/>
  <c r="AU89" i="17"/>
  <c r="AM89" i="17"/>
  <c r="AJ89" i="17"/>
  <c r="AA89" i="17"/>
  <c r="Z89" i="17"/>
  <c r="Y89" i="17"/>
  <c r="X89" i="17"/>
  <c r="BH88" i="17"/>
  <c r="BG88" i="17"/>
  <c r="BF88" i="17"/>
  <c r="BE88" i="17"/>
  <c r="BD88" i="17"/>
  <c r="BC88" i="17"/>
  <c r="BB88" i="17"/>
  <c r="BA88" i="17"/>
  <c r="AZ88" i="17"/>
  <c r="AY88" i="17"/>
  <c r="AX88" i="17"/>
  <c r="AW88" i="17"/>
  <c r="AV88" i="17"/>
  <c r="AU88" i="17"/>
  <c r="AM88" i="17"/>
  <c r="AJ88" i="17"/>
  <c r="AA88" i="17"/>
  <c r="Z88" i="17"/>
  <c r="Y88" i="17"/>
  <c r="X88" i="17"/>
  <c r="R88" i="17"/>
  <c r="AP88" i="17" s="1"/>
  <c r="BH87" i="17"/>
  <c r="BG87" i="17"/>
  <c r="BF87" i="17"/>
  <c r="BE87" i="17"/>
  <c r="BD87" i="17"/>
  <c r="BC87" i="17"/>
  <c r="BB87" i="17"/>
  <c r="BA87" i="17"/>
  <c r="AZ87" i="17"/>
  <c r="AY87" i="17"/>
  <c r="AX87" i="17"/>
  <c r="AW87" i="17"/>
  <c r="AV87" i="17"/>
  <c r="AU87" i="17"/>
  <c r="AM87" i="17"/>
  <c r="AJ87" i="17"/>
  <c r="AA87" i="17"/>
  <c r="Z87" i="17"/>
  <c r="AF87" i="17" s="1"/>
  <c r="AI87" i="17" s="1"/>
  <c r="Y87" i="17"/>
  <c r="X87" i="17"/>
  <c r="R87" i="17"/>
  <c r="AP87" i="17" s="1"/>
  <c r="BH86" i="17"/>
  <c r="BG86" i="17"/>
  <c r="BF86" i="17"/>
  <c r="BE86" i="17"/>
  <c r="BD86" i="17"/>
  <c r="BC86" i="17"/>
  <c r="BB86" i="17"/>
  <c r="BA86" i="17"/>
  <c r="AZ86" i="17"/>
  <c r="AY86" i="17"/>
  <c r="AX86" i="17"/>
  <c r="AW86" i="17"/>
  <c r="AV86" i="17"/>
  <c r="AU86" i="17"/>
  <c r="AM86" i="17"/>
  <c r="AJ86" i="17"/>
  <c r="AA86" i="17"/>
  <c r="Z86" i="17"/>
  <c r="Y86" i="17"/>
  <c r="X86" i="17"/>
  <c r="R86" i="17"/>
  <c r="AP86" i="17" s="1"/>
  <c r="BH85" i="17"/>
  <c r="BG85" i="17"/>
  <c r="BF85" i="17"/>
  <c r="BE85" i="17"/>
  <c r="BD85" i="17"/>
  <c r="BC85" i="17"/>
  <c r="BB85" i="17"/>
  <c r="BA85" i="17"/>
  <c r="AZ85" i="17"/>
  <c r="AY85" i="17"/>
  <c r="AX85" i="17"/>
  <c r="AW85" i="17"/>
  <c r="AV85" i="17"/>
  <c r="AU85" i="17"/>
  <c r="AM85" i="17"/>
  <c r="AJ85" i="17"/>
  <c r="AF85" i="17"/>
  <c r="AA85" i="17"/>
  <c r="Z85" i="17"/>
  <c r="Y85" i="17"/>
  <c r="X85" i="17"/>
  <c r="BH84" i="17"/>
  <c r="BG84" i="17"/>
  <c r="BF84" i="17"/>
  <c r="BE84" i="17"/>
  <c r="BD84" i="17"/>
  <c r="BC84" i="17"/>
  <c r="BB84" i="17"/>
  <c r="BA84" i="17"/>
  <c r="AZ84" i="17"/>
  <c r="AY84" i="17"/>
  <c r="AX84" i="17"/>
  <c r="AW84" i="17"/>
  <c r="AV84" i="17"/>
  <c r="AU84" i="17"/>
  <c r="AM84" i="17"/>
  <c r="AJ84" i="17"/>
  <c r="AA84" i="17"/>
  <c r="Z84" i="17"/>
  <c r="Y84" i="17"/>
  <c r="X84" i="17"/>
  <c r="BH83" i="17"/>
  <c r="BG83" i="17"/>
  <c r="BF83" i="17"/>
  <c r="BE83" i="17"/>
  <c r="BD83" i="17"/>
  <c r="BC83" i="17"/>
  <c r="BB83" i="17"/>
  <c r="BA83" i="17"/>
  <c r="AZ83" i="17"/>
  <c r="AY83" i="17"/>
  <c r="AX83" i="17"/>
  <c r="AW83" i="17"/>
  <c r="AV83" i="17"/>
  <c r="AU83" i="17"/>
  <c r="AM83" i="17"/>
  <c r="AJ83" i="17"/>
  <c r="AA83" i="17"/>
  <c r="Z83" i="17"/>
  <c r="Y83" i="17"/>
  <c r="X83" i="17"/>
  <c r="BH82" i="17"/>
  <c r="BG82" i="17"/>
  <c r="BF82" i="17"/>
  <c r="BE82" i="17"/>
  <c r="BD82" i="17"/>
  <c r="BC82" i="17"/>
  <c r="BB82" i="17"/>
  <c r="BA82" i="17"/>
  <c r="AZ82" i="17"/>
  <c r="AY82" i="17"/>
  <c r="AX82" i="17"/>
  <c r="AW82" i="17"/>
  <c r="AV82" i="17"/>
  <c r="AU82" i="17"/>
  <c r="AN82" i="17"/>
  <c r="AM82" i="17"/>
  <c r="AJ82" i="17"/>
  <c r="AA82" i="17"/>
  <c r="Z82" i="17"/>
  <c r="Y82" i="17"/>
  <c r="X82" i="17"/>
  <c r="R82" i="17"/>
  <c r="AP82" i="17" s="1"/>
  <c r="BH81" i="17"/>
  <c r="BG81" i="17"/>
  <c r="BF81" i="17"/>
  <c r="BE81" i="17"/>
  <c r="BD81" i="17"/>
  <c r="BC81" i="17"/>
  <c r="BB81" i="17"/>
  <c r="BA81" i="17"/>
  <c r="AZ81" i="17"/>
  <c r="AY81" i="17"/>
  <c r="AX81" i="17"/>
  <c r="AW81" i="17"/>
  <c r="AV81" i="17"/>
  <c r="AU81" i="17"/>
  <c r="AM81" i="17"/>
  <c r="AJ81" i="17"/>
  <c r="AA81" i="17"/>
  <c r="Z81" i="17"/>
  <c r="AN81" i="17" s="1"/>
  <c r="Y81" i="17"/>
  <c r="X81" i="17"/>
  <c r="BH80" i="17"/>
  <c r="BG80" i="17"/>
  <c r="BF80" i="17"/>
  <c r="BE80" i="17"/>
  <c r="BD80" i="17"/>
  <c r="BC80" i="17"/>
  <c r="BB80" i="17"/>
  <c r="BA80" i="17"/>
  <c r="AZ80" i="17"/>
  <c r="AY80" i="17"/>
  <c r="AX80" i="17"/>
  <c r="AW80" i="17"/>
  <c r="AV80" i="17"/>
  <c r="AU80" i="17"/>
  <c r="AM80" i="17"/>
  <c r="AJ80" i="17"/>
  <c r="AA80" i="17"/>
  <c r="Z80" i="17"/>
  <c r="AF80" i="17" s="1"/>
  <c r="Y80" i="17"/>
  <c r="X80" i="17"/>
  <c r="BH79" i="17"/>
  <c r="BG79" i="17"/>
  <c r="BF79" i="17"/>
  <c r="BE79" i="17"/>
  <c r="BD79" i="17"/>
  <c r="BC79" i="17"/>
  <c r="BB79" i="17"/>
  <c r="BA79" i="17"/>
  <c r="AZ79" i="17"/>
  <c r="AY79" i="17"/>
  <c r="AX79" i="17"/>
  <c r="AW79" i="17"/>
  <c r="AV79" i="17"/>
  <c r="AU79" i="17"/>
  <c r="AM79" i="17"/>
  <c r="AJ79" i="17"/>
  <c r="AA79" i="17"/>
  <c r="Z79" i="17"/>
  <c r="AN79" i="17" s="1"/>
  <c r="Y79" i="17"/>
  <c r="X79" i="17"/>
  <c r="R79" i="17"/>
  <c r="AP79" i="17" s="1"/>
  <c r="A79" i="17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BH78" i="17"/>
  <c r="BG78" i="17"/>
  <c r="BF78" i="17"/>
  <c r="BE78" i="17"/>
  <c r="BD78" i="17"/>
  <c r="BC78" i="17"/>
  <c r="BB78" i="17"/>
  <c r="BA78" i="17"/>
  <c r="AZ78" i="17"/>
  <c r="AY78" i="17"/>
  <c r="AX78" i="17"/>
  <c r="AW78" i="17"/>
  <c r="AV78" i="17"/>
  <c r="AU78" i="17"/>
  <c r="AN78" i="17"/>
  <c r="AM78" i="17"/>
  <c r="AJ78" i="17"/>
  <c r="AA78" i="17"/>
  <c r="AF78" i="17" s="1"/>
  <c r="Z78" i="17"/>
  <c r="Y78" i="17"/>
  <c r="X78" i="17"/>
  <c r="A78" i="17"/>
  <c r="BH75" i="17"/>
  <c r="BG75" i="17"/>
  <c r="BF75" i="17"/>
  <c r="BE75" i="17"/>
  <c r="BD75" i="17"/>
  <c r="BC75" i="17"/>
  <c r="BB75" i="17"/>
  <c r="BA75" i="17"/>
  <c r="AZ75" i="17"/>
  <c r="C285" i="13" s="1"/>
  <c r="AY75" i="17"/>
  <c r="C143" i="13" s="1"/>
  <c r="AX75" i="17"/>
  <c r="AW75" i="17"/>
  <c r="AV75" i="17"/>
  <c r="AU75" i="17"/>
  <c r="AN75" i="17"/>
  <c r="AM75" i="17"/>
  <c r="AJ75" i="17"/>
  <c r="AA75" i="17"/>
  <c r="Z75" i="17"/>
  <c r="Y75" i="17"/>
  <c r="X75" i="17"/>
  <c r="U75" i="17"/>
  <c r="T75" i="17"/>
  <c r="AK75" i="17" s="1"/>
  <c r="S75" i="17"/>
  <c r="Q75" i="17" s="1"/>
  <c r="R75" i="17"/>
  <c r="AP75" i="17" s="1"/>
  <c r="A75" i="17"/>
  <c r="BH74" i="17"/>
  <c r="BG74" i="17"/>
  <c r="BF74" i="17"/>
  <c r="BE74" i="17"/>
  <c r="BD74" i="17"/>
  <c r="BC74" i="17"/>
  <c r="BB74" i="17"/>
  <c r="BA74" i="17"/>
  <c r="AZ74" i="17"/>
  <c r="AY74" i="17"/>
  <c r="AX74" i="17"/>
  <c r="AW74" i="17"/>
  <c r="AV74" i="17"/>
  <c r="AU74" i="17"/>
  <c r="AM74" i="17"/>
  <c r="AJ74" i="17"/>
  <c r="AI74" i="17"/>
  <c r="AH74" i="17" s="1"/>
  <c r="AO74" i="17" s="1"/>
  <c r="AF74" i="17"/>
  <c r="AA74" i="17"/>
  <c r="AN74" i="17" s="1"/>
  <c r="Z74" i="17"/>
  <c r="Y74" i="17"/>
  <c r="X74" i="17"/>
  <c r="U74" i="17"/>
  <c r="T74" i="17"/>
  <c r="G142" i="12" s="1"/>
  <c r="S74" i="17"/>
  <c r="Q74" i="17" s="1"/>
  <c r="R74" i="17"/>
  <c r="AP74" i="17" s="1"/>
  <c r="A74" i="17"/>
  <c r="BH73" i="17"/>
  <c r="BG73" i="17"/>
  <c r="BF73" i="17"/>
  <c r="BE73" i="17"/>
  <c r="BD73" i="17"/>
  <c r="BC73" i="17"/>
  <c r="BB73" i="17"/>
  <c r="BA73" i="17"/>
  <c r="AZ73" i="17"/>
  <c r="C283" i="13" s="1"/>
  <c r="AY73" i="17"/>
  <c r="C141" i="13" s="1"/>
  <c r="AX73" i="17"/>
  <c r="AW73" i="17"/>
  <c r="AV73" i="17"/>
  <c r="AU73" i="17"/>
  <c r="AM73" i="17"/>
  <c r="AJ73" i="17"/>
  <c r="AA73" i="17"/>
  <c r="Z73" i="17"/>
  <c r="AF73" i="17" s="1"/>
  <c r="Y73" i="17"/>
  <c r="X73" i="17"/>
  <c r="U73" i="17"/>
  <c r="T73" i="17"/>
  <c r="AK73" i="17" s="1"/>
  <c r="D141" i="13" s="1"/>
  <c r="S73" i="17"/>
  <c r="Q73" i="17" s="1"/>
  <c r="R73" i="17"/>
  <c r="AP73" i="17" s="1"/>
  <c r="A73" i="17"/>
  <c r="BH72" i="17"/>
  <c r="BG72" i="17"/>
  <c r="BF72" i="17"/>
  <c r="BE72" i="17"/>
  <c r="BD72" i="17"/>
  <c r="BC72" i="17"/>
  <c r="BB72" i="17"/>
  <c r="BA72" i="17"/>
  <c r="AZ72" i="17"/>
  <c r="C282" i="13" s="1"/>
  <c r="AY72" i="17"/>
  <c r="C140" i="13" s="1"/>
  <c r="AX72" i="17"/>
  <c r="AW72" i="17"/>
  <c r="AV72" i="17"/>
  <c r="AU72" i="17"/>
  <c r="AN72" i="17"/>
  <c r="AM72" i="17"/>
  <c r="AJ72" i="17"/>
  <c r="AA72" i="17"/>
  <c r="Z72" i="17"/>
  <c r="AF72" i="17" s="1"/>
  <c r="Y72" i="17"/>
  <c r="X72" i="17"/>
  <c r="U72" i="17"/>
  <c r="T72" i="17"/>
  <c r="AK72" i="17" s="1"/>
  <c r="D282" i="13" s="1"/>
  <c r="S72" i="17"/>
  <c r="Q72" i="17" s="1"/>
  <c r="R72" i="17"/>
  <c r="F140" i="12" s="1"/>
  <c r="A72" i="17"/>
  <c r="BH71" i="17"/>
  <c r="BG71" i="17"/>
  <c r="BF71" i="17"/>
  <c r="BE71" i="17"/>
  <c r="BD71" i="17"/>
  <c r="BC71" i="17"/>
  <c r="BB71" i="17"/>
  <c r="BA71" i="17"/>
  <c r="AZ71" i="17"/>
  <c r="AY71" i="17"/>
  <c r="AX71" i="17"/>
  <c r="AW71" i="17"/>
  <c r="AV71" i="17"/>
  <c r="AU71" i="17"/>
  <c r="AM71" i="17"/>
  <c r="AJ71" i="17"/>
  <c r="AI71" i="17"/>
  <c r="AH71" i="17" s="1"/>
  <c r="AO71" i="17" s="1"/>
  <c r="AA71" i="17"/>
  <c r="AF71" i="17" s="1"/>
  <c r="Z71" i="17"/>
  <c r="Y71" i="17"/>
  <c r="X71" i="17"/>
  <c r="U71" i="17"/>
  <c r="T71" i="17"/>
  <c r="AK71" i="17" s="1"/>
  <c r="S71" i="17"/>
  <c r="Q71" i="17" s="1"/>
  <c r="R71" i="17"/>
  <c r="F139" i="12" s="1"/>
  <c r="A71" i="17"/>
  <c r="BH70" i="17"/>
  <c r="BG70" i="17"/>
  <c r="BF70" i="17"/>
  <c r="BE70" i="17"/>
  <c r="BD70" i="17"/>
  <c r="BC70" i="17"/>
  <c r="BB70" i="17"/>
  <c r="BA70" i="17"/>
  <c r="AZ70" i="17"/>
  <c r="AY70" i="17"/>
  <c r="AX70" i="17"/>
  <c r="AW70" i="17"/>
  <c r="AV70" i="17"/>
  <c r="AU70" i="17"/>
  <c r="AM70" i="17"/>
  <c r="AJ70" i="17"/>
  <c r="AA70" i="17"/>
  <c r="Z70" i="17"/>
  <c r="Y70" i="17"/>
  <c r="X70" i="17"/>
  <c r="U70" i="17"/>
  <c r="T70" i="17"/>
  <c r="G138" i="12" s="1"/>
  <c r="S70" i="17"/>
  <c r="R70" i="17"/>
  <c r="AP70" i="17" s="1"/>
  <c r="Q70" i="17"/>
  <c r="A70" i="17"/>
  <c r="BH69" i="17"/>
  <c r="BG69" i="17"/>
  <c r="BF69" i="17"/>
  <c r="BE69" i="17"/>
  <c r="BD69" i="17"/>
  <c r="BC69" i="17"/>
  <c r="BB69" i="17"/>
  <c r="BA69" i="17"/>
  <c r="AZ69" i="17"/>
  <c r="C279" i="13" s="1"/>
  <c r="AY69" i="17"/>
  <c r="C137" i="13" s="1"/>
  <c r="AX69" i="17"/>
  <c r="AW69" i="17"/>
  <c r="AV69" i="17"/>
  <c r="AU69" i="17"/>
  <c r="AM69" i="17"/>
  <c r="AJ69" i="17"/>
  <c r="AF69" i="17"/>
  <c r="AI69" i="17" s="1"/>
  <c r="AH69" i="17" s="1"/>
  <c r="AO69" i="17" s="1"/>
  <c r="AA69" i="17"/>
  <c r="Z69" i="17"/>
  <c r="AN69" i="17" s="1"/>
  <c r="Y69" i="17"/>
  <c r="X69" i="17"/>
  <c r="U69" i="17"/>
  <c r="T69" i="17"/>
  <c r="AK69" i="17" s="1"/>
  <c r="D137" i="13" s="1"/>
  <c r="S69" i="17"/>
  <c r="Q69" i="17" s="1"/>
  <c r="R69" i="17"/>
  <c r="F137" i="12" s="1"/>
  <c r="A69" i="17"/>
  <c r="BH68" i="17"/>
  <c r="BG68" i="17"/>
  <c r="BF68" i="17"/>
  <c r="BE68" i="17"/>
  <c r="BD68" i="17"/>
  <c r="BC68" i="17"/>
  <c r="BB68" i="17"/>
  <c r="BA68" i="17"/>
  <c r="AZ68" i="17"/>
  <c r="C278" i="13" s="1"/>
  <c r="AY68" i="17"/>
  <c r="AX68" i="17"/>
  <c r="AW68" i="17"/>
  <c r="AV68" i="17"/>
  <c r="AU68" i="17"/>
  <c r="AN68" i="17"/>
  <c r="AM68" i="17"/>
  <c r="AJ68" i="17"/>
  <c r="AI68" i="17"/>
  <c r="AH68" i="17" s="1"/>
  <c r="AO68" i="17" s="1"/>
  <c r="AF68" i="17"/>
  <c r="AA68" i="17"/>
  <c r="Z68" i="17"/>
  <c r="Y68" i="17"/>
  <c r="X68" i="17"/>
  <c r="U68" i="17"/>
  <c r="T68" i="17"/>
  <c r="AK68" i="17" s="1"/>
  <c r="S68" i="17"/>
  <c r="Q68" i="17" s="1"/>
  <c r="R68" i="17"/>
  <c r="AP68" i="17" s="1"/>
  <c r="A68" i="17"/>
  <c r="BH67" i="17"/>
  <c r="BG67" i="17"/>
  <c r="BF67" i="17"/>
  <c r="BE67" i="17"/>
  <c r="BD67" i="17"/>
  <c r="BC67" i="17"/>
  <c r="BB67" i="17"/>
  <c r="BA67" i="17"/>
  <c r="AZ67" i="17"/>
  <c r="C277" i="13" s="1"/>
  <c r="AY67" i="17"/>
  <c r="C135" i="13" s="1"/>
  <c r="AX67" i="17"/>
  <c r="AW67" i="17"/>
  <c r="AV67" i="17"/>
  <c r="AU67" i="17"/>
  <c r="AM67" i="17"/>
  <c r="AJ67" i="17"/>
  <c r="AA67" i="17"/>
  <c r="Z67" i="17"/>
  <c r="Y67" i="17"/>
  <c r="X67" i="17"/>
  <c r="U67" i="17"/>
  <c r="T67" i="17"/>
  <c r="G135" i="12" s="1"/>
  <c r="S67" i="17"/>
  <c r="Q67" i="17" s="1"/>
  <c r="R67" i="17"/>
  <c r="AP67" i="17" s="1"/>
  <c r="A67" i="17"/>
  <c r="BH66" i="17"/>
  <c r="BG66" i="17"/>
  <c r="BF66" i="17"/>
  <c r="BE66" i="17"/>
  <c r="BD66" i="17"/>
  <c r="BC66" i="17"/>
  <c r="BB66" i="17"/>
  <c r="BA66" i="17"/>
  <c r="AZ66" i="17"/>
  <c r="C276" i="13" s="1"/>
  <c r="AY66" i="17"/>
  <c r="C134" i="13" s="1"/>
  <c r="AX66" i="17"/>
  <c r="AW66" i="17"/>
  <c r="AV66" i="17"/>
  <c r="AU66" i="17"/>
  <c r="AN66" i="17"/>
  <c r="AM66" i="17"/>
  <c r="AJ66" i="17"/>
  <c r="AA66" i="17"/>
  <c r="AF66" i="17" s="1"/>
  <c r="AI66" i="17" s="1"/>
  <c r="AH66" i="17" s="1"/>
  <c r="AO66" i="17" s="1"/>
  <c r="Z66" i="17"/>
  <c r="Y66" i="17"/>
  <c r="X66" i="17"/>
  <c r="U66" i="17"/>
  <c r="T66" i="17"/>
  <c r="AK66" i="17" s="1"/>
  <c r="D276" i="13" s="1"/>
  <c r="S66" i="17"/>
  <c r="Q66" i="17" s="1"/>
  <c r="R66" i="17"/>
  <c r="AP66" i="17" s="1"/>
  <c r="A66" i="17"/>
  <c r="BH65" i="17"/>
  <c r="BG65" i="17"/>
  <c r="BF65" i="17"/>
  <c r="BE65" i="17"/>
  <c r="BD65" i="17"/>
  <c r="BC65" i="17"/>
  <c r="BB65" i="17"/>
  <c r="BA65" i="17"/>
  <c r="AZ65" i="17"/>
  <c r="AY65" i="17"/>
  <c r="C133" i="13" s="1"/>
  <c r="AX65" i="17"/>
  <c r="AW65" i="17"/>
  <c r="AV65" i="17"/>
  <c r="AU65" i="17"/>
  <c r="AN65" i="17"/>
  <c r="AM65" i="17"/>
  <c r="AJ65" i="17"/>
  <c r="AA65" i="17"/>
  <c r="Z65" i="17"/>
  <c r="Y65" i="17"/>
  <c r="X65" i="17"/>
  <c r="U65" i="17"/>
  <c r="T65" i="17"/>
  <c r="G133" i="12" s="1"/>
  <c r="S65" i="17"/>
  <c r="Q65" i="17" s="1"/>
  <c r="R65" i="17"/>
  <c r="F133" i="12" s="1"/>
  <c r="A65" i="17"/>
  <c r="BH64" i="17"/>
  <c r="BG64" i="17"/>
  <c r="BF64" i="17"/>
  <c r="BE64" i="17"/>
  <c r="BD64" i="17"/>
  <c r="BC64" i="17"/>
  <c r="BB64" i="17"/>
  <c r="BA64" i="17"/>
  <c r="AZ64" i="17"/>
  <c r="C274" i="13" s="1"/>
  <c r="AY64" i="17"/>
  <c r="C132" i="13" s="1"/>
  <c r="AX64" i="17"/>
  <c r="AW64" i="17"/>
  <c r="AV64" i="17"/>
  <c r="AU64" i="17"/>
  <c r="AN64" i="17"/>
  <c r="AM64" i="17"/>
  <c r="AJ64" i="17"/>
  <c r="AI64" i="17"/>
  <c r="AH64" i="17"/>
  <c r="AO64" i="17" s="1"/>
  <c r="AF64" i="17"/>
  <c r="AA64" i="17"/>
  <c r="Z64" i="17"/>
  <c r="Y64" i="17"/>
  <c r="X64" i="17"/>
  <c r="U64" i="17"/>
  <c r="T64" i="17"/>
  <c r="G132" i="12" s="1"/>
  <c r="S64" i="17"/>
  <c r="Q64" i="17" s="1"/>
  <c r="R64" i="17"/>
  <c r="F132" i="12" s="1"/>
  <c r="A64" i="17"/>
  <c r="BH63" i="17"/>
  <c r="BG63" i="17"/>
  <c r="BF63" i="17"/>
  <c r="BE63" i="17"/>
  <c r="BD63" i="17"/>
  <c r="BC63" i="17"/>
  <c r="BB63" i="17"/>
  <c r="BA63" i="17"/>
  <c r="AZ63" i="17"/>
  <c r="C273" i="13" s="1"/>
  <c r="AY63" i="17"/>
  <c r="C131" i="13" s="1"/>
  <c r="AX63" i="17"/>
  <c r="AW63" i="17"/>
  <c r="AV63" i="17"/>
  <c r="AU63" i="17"/>
  <c r="AM63" i="17"/>
  <c r="AJ63" i="17"/>
  <c r="AA63" i="17"/>
  <c r="Z63" i="17"/>
  <c r="Y63" i="17"/>
  <c r="X63" i="17"/>
  <c r="U63" i="17"/>
  <c r="T63" i="17"/>
  <c r="G131" i="12" s="1"/>
  <c r="S63" i="17"/>
  <c r="Q63" i="17" s="1"/>
  <c r="R63" i="17"/>
  <c r="F131" i="12" s="1"/>
  <c r="A63" i="17"/>
  <c r="BH62" i="17"/>
  <c r="BG62" i="17"/>
  <c r="BF62" i="17"/>
  <c r="BE62" i="17"/>
  <c r="BD62" i="17"/>
  <c r="BC62" i="17"/>
  <c r="BB62" i="17"/>
  <c r="BA62" i="17"/>
  <c r="AZ62" i="17"/>
  <c r="C272" i="13" s="1"/>
  <c r="AY62" i="17"/>
  <c r="C130" i="13" s="1"/>
  <c r="AX62" i="17"/>
  <c r="AW62" i="17"/>
  <c r="AV62" i="17"/>
  <c r="AU62" i="17"/>
  <c r="AM62" i="17"/>
  <c r="AJ62" i="17"/>
  <c r="AA62" i="17"/>
  <c r="AN62" i="17" s="1"/>
  <c r="Z62" i="17"/>
  <c r="Y62" i="17"/>
  <c r="X62" i="17"/>
  <c r="U62" i="17"/>
  <c r="T62" i="17"/>
  <c r="AK62" i="17" s="1"/>
  <c r="D130" i="13" s="1"/>
  <c r="S62" i="17"/>
  <c r="Q62" i="17" s="1"/>
  <c r="R62" i="17"/>
  <c r="AP62" i="17" s="1"/>
  <c r="A62" i="17"/>
  <c r="BH61" i="17"/>
  <c r="BG61" i="17"/>
  <c r="BF61" i="17"/>
  <c r="BE61" i="17"/>
  <c r="BD61" i="17"/>
  <c r="BC61" i="17"/>
  <c r="BB61" i="17"/>
  <c r="BA61" i="17"/>
  <c r="AZ61" i="17"/>
  <c r="AY61" i="17"/>
  <c r="C129" i="13" s="1"/>
  <c r="AX61" i="17"/>
  <c r="AW61" i="17"/>
  <c r="AV61" i="17"/>
  <c r="AU61" i="17"/>
  <c r="AN61" i="17"/>
  <c r="AM61" i="17"/>
  <c r="AJ61" i="17"/>
  <c r="AI61" i="17"/>
  <c r="AH61" i="17" s="1"/>
  <c r="AO61" i="17" s="1"/>
  <c r="AF61" i="17"/>
  <c r="AA61" i="17"/>
  <c r="Z61" i="17"/>
  <c r="Y61" i="17"/>
  <c r="X61" i="17"/>
  <c r="U61" i="17"/>
  <c r="T61" i="17"/>
  <c r="G129" i="12" s="1"/>
  <c r="S61" i="17"/>
  <c r="R61" i="17"/>
  <c r="AP61" i="17" s="1"/>
  <c r="Q61" i="17"/>
  <c r="A61" i="17"/>
  <c r="BH60" i="17"/>
  <c r="BG60" i="17"/>
  <c r="BF60" i="17"/>
  <c r="BE60" i="17"/>
  <c r="BD60" i="17"/>
  <c r="BC60" i="17"/>
  <c r="BB60" i="17"/>
  <c r="BA60" i="17"/>
  <c r="AZ60" i="17"/>
  <c r="C270" i="13" s="1"/>
  <c r="AY60" i="17"/>
  <c r="C128" i="13" s="1"/>
  <c r="AX60" i="17"/>
  <c r="AW60" i="17"/>
  <c r="AV60" i="17"/>
  <c r="AU60" i="17"/>
  <c r="AM60" i="17"/>
  <c r="AJ60" i="17"/>
  <c r="AI60" i="17"/>
  <c r="AH60" i="17" s="1"/>
  <c r="AO60" i="17" s="1"/>
  <c r="AA60" i="17"/>
  <c r="Z60" i="17"/>
  <c r="AF60" i="17" s="1"/>
  <c r="Y60" i="17"/>
  <c r="X60" i="17"/>
  <c r="U60" i="17"/>
  <c r="T60" i="17"/>
  <c r="G128" i="12" s="1"/>
  <c r="S60" i="17"/>
  <c r="Q60" i="17" s="1"/>
  <c r="R60" i="17"/>
  <c r="F128" i="12" s="1"/>
  <c r="A60" i="17"/>
  <c r="BH59" i="17"/>
  <c r="BG59" i="17"/>
  <c r="BF59" i="17"/>
  <c r="BE59" i="17"/>
  <c r="BD59" i="17"/>
  <c r="BC59" i="17"/>
  <c r="BB59" i="17"/>
  <c r="BA59" i="17"/>
  <c r="AZ59" i="17"/>
  <c r="AY59" i="17"/>
  <c r="C127" i="13" s="1"/>
  <c r="AX59" i="17"/>
  <c r="AW59" i="17"/>
  <c r="AV59" i="17"/>
  <c r="AU59" i="17"/>
  <c r="AM59" i="17"/>
  <c r="AJ59" i="17"/>
  <c r="AA59" i="17"/>
  <c r="Z59" i="17"/>
  <c r="AF59" i="17" s="1"/>
  <c r="Y59" i="17"/>
  <c r="X59" i="17"/>
  <c r="U59" i="17"/>
  <c r="T59" i="17"/>
  <c r="AK59" i="17" s="1"/>
  <c r="D127" i="13" s="1"/>
  <c r="S59" i="17"/>
  <c r="Q59" i="17" s="1"/>
  <c r="R59" i="17"/>
  <c r="AP59" i="17" s="1"/>
  <c r="A59" i="17"/>
  <c r="BH58" i="17"/>
  <c r="BG58" i="17"/>
  <c r="BF58" i="17"/>
  <c r="BE58" i="17"/>
  <c r="BD58" i="17"/>
  <c r="BC58" i="17"/>
  <c r="BB58" i="17"/>
  <c r="BA58" i="17"/>
  <c r="AZ58" i="17"/>
  <c r="C268" i="13" s="1"/>
  <c r="AY58" i="17"/>
  <c r="C126" i="13" s="1"/>
  <c r="AX58" i="17"/>
  <c r="AW58" i="17"/>
  <c r="AV58" i="17"/>
  <c r="AU58" i="17"/>
  <c r="AM58" i="17"/>
  <c r="AJ58" i="17"/>
  <c r="AA58" i="17"/>
  <c r="AF58" i="17" s="1"/>
  <c r="Z58" i="17"/>
  <c r="AN58" i="17" s="1"/>
  <c r="Y58" i="17"/>
  <c r="X58" i="17"/>
  <c r="U58" i="17"/>
  <c r="T58" i="17"/>
  <c r="AK58" i="17" s="1"/>
  <c r="D268" i="13" s="1"/>
  <c r="S58" i="17"/>
  <c r="Q58" i="17" s="1"/>
  <c r="R58" i="17"/>
  <c r="F126" i="12" s="1"/>
  <c r="A58" i="17"/>
  <c r="BH57" i="17"/>
  <c r="BG57" i="17"/>
  <c r="BF57" i="17"/>
  <c r="BE57" i="17"/>
  <c r="BD57" i="17"/>
  <c r="BC57" i="17"/>
  <c r="BB57" i="17"/>
  <c r="BA57" i="17"/>
  <c r="AZ57" i="17"/>
  <c r="C267" i="13" s="1"/>
  <c r="AY57" i="17"/>
  <c r="C125" i="13" s="1"/>
  <c r="AX57" i="17"/>
  <c r="AW57" i="17"/>
  <c r="AV57" i="17"/>
  <c r="AU57" i="17"/>
  <c r="AN57" i="17"/>
  <c r="AM57" i="17"/>
  <c r="AJ57" i="17"/>
  <c r="AI57" i="17"/>
  <c r="AH57" i="17" s="1"/>
  <c r="AO57" i="17" s="1"/>
  <c r="AA57" i="17"/>
  <c r="Z57" i="17"/>
  <c r="AF57" i="17" s="1"/>
  <c r="Y57" i="17"/>
  <c r="X57" i="17"/>
  <c r="U57" i="17"/>
  <c r="T57" i="17"/>
  <c r="G125" i="12" s="1"/>
  <c r="S57" i="17"/>
  <c r="Q57" i="17" s="1"/>
  <c r="R57" i="17"/>
  <c r="F125" i="12" s="1"/>
  <c r="A57" i="17"/>
  <c r="BH56" i="17"/>
  <c r="BG56" i="17"/>
  <c r="BF56" i="17"/>
  <c r="BE56" i="17"/>
  <c r="BD56" i="17"/>
  <c r="BC56" i="17"/>
  <c r="BB56" i="17"/>
  <c r="BA56" i="17"/>
  <c r="AZ56" i="17"/>
  <c r="C266" i="13" s="1"/>
  <c r="AY56" i="17"/>
  <c r="C124" i="13" s="1"/>
  <c r="AX56" i="17"/>
  <c r="AW56" i="17"/>
  <c r="AV56" i="17"/>
  <c r="AU56" i="17"/>
  <c r="AM56" i="17"/>
  <c r="AJ56" i="17"/>
  <c r="AA56" i="17"/>
  <c r="AN56" i="17" s="1"/>
  <c r="Z56" i="17"/>
  <c r="Y56" i="17"/>
  <c r="X56" i="17"/>
  <c r="U56" i="17"/>
  <c r="T56" i="17"/>
  <c r="AK56" i="17" s="1"/>
  <c r="BL56" i="17" s="1"/>
  <c r="S56" i="17"/>
  <c r="Q56" i="17" s="1"/>
  <c r="R56" i="17"/>
  <c r="AP56" i="17" s="1"/>
  <c r="A56" i="17"/>
  <c r="BH55" i="17"/>
  <c r="BG55" i="17"/>
  <c r="BF55" i="17"/>
  <c r="BE55" i="17"/>
  <c r="BD55" i="17"/>
  <c r="BC55" i="17"/>
  <c r="BB55" i="17"/>
  <c r="BA55" i="17"/>
  <c r="AZ55" i="17"/>
  <c r="C265" i="13" s="1"/>
  <c r="AY55" i="17"/>
  <c r="C123" i="13" s="1"/>
  <c r="AX55" i="17"/>
  <c r="AW55" i="17"/>
  <c r="AV55" i="17"/>
  <c r="AU55" i="17"/>
  <c r="AM55" i="17"/>
  <c r="AJ55" i="17"/>
  <c r="AA55" i="17"/>
  <c r="Z55" i="17"/>
  <c r="AF55" i="17" s="1"/>
  <c r="Y55" i="17"/>
  <c r="X55" i="17"/>
  <c r="U55" i="17"/>
  <c r="T55" i="17"/>
  <c r="G123" i="12" s="1"/>
  <c r="S55" i="17"/>
  <c r="Q55" i="17" s="1"/>
  <c r="R55" i="17"/>
  <c r="F123" i="12" s="1"/>
  <c r="A55" i="17"/>
  <c r="BH54" i="17"/>
  <c r="BG54" i="17"/>
  <c r="BF54" i="17"/>
  <c r="BE54" i="17"/>
  <c r="BD54" i="17"/>
  <c r="BC54" i="17"/>
  <c r="BB54" i="17"/>
  <c r="BA54" i="17"/>
  <c r="AZ54" i="17"/>
  <c r="C264" i="13" s="1"/>
  <c r="AY54" i="17"/>
  <c r="AX54" i="17"/>
  <c r="AW54" i="17"/>
  <c r="AV54" i="17"/>
  <c r="AU54" i="17"/>
  <c r="AN54" i="17"/>
  <c r="AM54" i="17"/>
  <c r="AJ54" i="17"/>
  <c r="AI54" i="17"/>
  <c r="AH54" i="17" s="1"/>
  <c r="AO54" i="17" s="1"/>
  <c r="AF54" i="17"/>
  <c r="AA54" i="17"/>
  <c r="Z54" i="17"/>
  <c r="Y54" i="17"/>
  <c r="X54" i="17"/>
  <c r="U54" i="17"/>
  <c r="T54" i="17"/>
  <c r="AK54" i="17" s="1"/>
  <c r="D122" i="13" s="1"/>
  <c r="S54" i="17"/>
  <c r="Q54" i="17" s="1"/>
  <c r="R54" i="17"/>
  <c r="AP54" i="17" s="1"/>
  <c r="A54" i="17"/>
  <c r="BH53" i="17"/>
  <c r="BG53" i="17"/>
  <c r="BF53" i="17"/>
  <c r="BE53" i="17"/>
  <c r="BD53" i="17"/>
  <c r="BC53" i="17"/>
  <c r="BB53" i="17"/>
  <c r="BA53" i="17"/>
  <c r="AZ53" i="17"/>
  <c r="C263" i="13" s="1"/>
  <c r="AY53" i="17"/>
  <c r="C121" i="13" s="1"/>
  <c r="AX53" i="17"/>
  <c r="AW53" i="17"/>
  <c r="AV53" i="17"/>
  <c r="AU53" i="17"/>
  <c r="AN53" i="17"/>
  <c r="AM53" i="17"/>
  <c r="AJ53" i="17"/>
  <c r="AA53" i="17"/>
  <c r="Z53" i="17"/>
  <c r="AF53" i="17" s="1"/>
  <c r="AI53" i="17" s="1"/>
  <c r="AH53" i="17" s="1"/>
  <c r="AO53" i="17" s="1"/>
  <c r="Y53" i="17"/>
  <c r="X53" i="17"/>
  <c r="U53" i="17"/>
  <c r="T53" i="17"/>
  <c r="G121" i="12" s="1"/>
  <c r="S53" i="17"/>
  <c r="Q53" i="17" s="1"/>
  <c r="R53" i="17"/>
  <c r="F121" i="12" s="1"/>
  <c r="A53" i="17"/>
  <c r="BH52" i="17"/>
  <c r="BG52" i="17"/>
  <c r="BF52" i="17"/>
  <c r="BE52" i="17"/>
  <c r="BD52" i="17"/>
  <c r="BC52" i="17"/>
  <c r="BB52" i="17"/>
  <c r="BA52" i="17"/>
  <c r="AZ52" i="17"/>
  <c r="C262" i="13" s="1"/>
  <c r="AY52" i="17"/>
  <c r="AX52" i="17"/>
  <c r="AW52" i="17"/>
  <c r="AV52" i="17"/>
  <c r="AU52" i="17"/>
  <c r="AM52" i="17"/>
  <c r="AJ52" i="17"/>
  <c r="AA52" i="17"/>
  <c r="Z52" i="17"/>
  <c r="Y52" i="17"/>
  <c r="X52" i="17"/>
  <c r="U52" i="17"/>
  <c r="T52" i="17"/>
  <c r="AK52" i="17" s="1"/>
  <c r="D120" i="13" s="1"/>
  <c r="S52" i="17"/>
  <c r="Q52" i="17" s="1"/>
  <c r="R52" i="17"/>
  <c r="F120" i="12" s="1"/>
  <c r="A52" i="17"/>
  <c r="BH51" i="17"/>
  <c r="BG51" i="17"/>
  <c r="BF51" i="17"/>
  <c r="BE51" i="17"/>
  <c r="BD51" i="17"/>
  <c r="BC51" i="17"/>
  <c r="BB51" i="17"/>
  <c r="BA51" i="17"/>
  <c r="AZ51" i="17"/>
  <c r="AY51" i="17"/>
  <c r="AX51" i="17"/>
  <c r="AW51" i="17"/>
  <c r="AV51" i="17"/>
  <c r="AU51" i="17"/>
  <c r="AM51" i="17"/>
  <c r="AJ51" i="17"/>
  <c r="AF51" i="17"/>
  <c r="AI51" i="17" s="1"/>
  <c r="AH51" i="17" s="1"/>
  <c r="AO51" i="17" s="1"/>
  <c r="AA51" i="17"/>
  <c r="AN51" i="17" s="1"/>
  <c r="Z51" i="17"/>
  <c r="Y51" i="17"/>
  <c r="X51" i="17"/>
  <c r="U51" i="17"/>
  <c r="T51" i="17"/>
  <c r="AK51" i="17" s="1"/>
  <c r="D119" i="13" s="1"/>
  <c r="S51" i="17"/>
  <c r="Q51" i="17" s="1"/>
  <c r="R51" i="17"/>
  <c r="AP51" i="17" s="1"/>
  <c r="A51" i="17"/>
  <c r="BH50" i="17"/>
  <c r="BG50" i="17"/>
  <c r="BF50" i="17"/>
  <c r="BE50" i="17"/>
  <c r="BD50" i="17"/>
  <c r="BC50" i="17"/>
  <c r="BB50" i="17"/>
  <c r="BA50" i="17"/>
  <c r="AZ50" i="17"/>
  <c r="C260" i="13" s="1"/>
  <c r="AY50" i="17"/>
  <c r="C118" i="13" s="1"/>
  <c r="AX50" i="17"/>
  <c r="AW50" i="17"/>
  <c r="AV50" i="17"/>
  <c r="AU50" i="17"/>
  <c r="AN50" i="17"/>
  <c r="AM50" i="17"/>
  <c r="AJ50" i="17"/>
  <c r="AA50" i="17"/>
  <c r="Z50" i="17"/>
  <c r="AF50" i="17" s="1"/>
  <c r="Y50" i="17"/>
  <c r="X50" i="17"/>
  <c r="U50" i="17"/>
  <c r="T50" i="17"/>
  <c r="AK50" i="17" s="1"/>
  <c r="S50" i="17"/>
  <c r="Q50" i="17" s="1"/>
  <c r="R50" i="17"/>
  <c r="F118" i="12" s="1"/>
  <c r="A50" i="17"/>
  <c r="BH49" i="17"/>
  <c r="BG49" i="17"/>
  <c r="BF49" i="17"/>
  <c r="BE49" i="17"/>
  <c r="BD49" i="17"/>
  <c r="BC49" i="17"/>
  <c r="BB49" i="17"/>
  <c r="BA49" i="17"/>
  <c r="AZ49" i="17"/>
  <c r="C259" i="13" s="1"/>
  <c r="AY49" i="17"/>
  <c r="AX49" i="17"/>
  <c r="AW49" i="17"/>
  <c r="AV49" i="17"/>
  <c r="AU49" i="17"/>
  <c r="AN49" i="17"/>
  <c r="AM49" i="17"/>
  <c r="AJ49" i="17"/>
  <c r="AI49" i="17"/>
  <c r="AH49" i="17"/>
  <c r="AO49" i="17" s="1"/>
  <c r="AF49" i="17"/>
  <c r="AA49" i="17"/>
  <c r="Z49" i="17"/>
  <c r="Y49" i="17"/>
  <c r="X49" i="17"/>
  <c r="U49" i="17"/>
  <c r="T49" i="17"/>
  <c r="G117" i="12" s="1"/>
  <c r="S49" i="17"/>
  <c r="Q49" i="17" s="1"/>
  <c r="R49" i="17"/>
  <c r="AP49" i="17" s="1"/>
  <c r="A49" i="17"/>
  <c r="BH48" i="17"/>
  <c r="BG48" i="17"/>
  <c r="BF48" i="17"/>
  <c r="BE48" i="17"/>
  <c r="BD48" i="17"/>
  <c r="BC48" i="17"/>
  <c r="BB48" i="17"/>
  <c r="BA48" i="17"/>
  <c r="AZ48" i="17"/>
  <c r="C258" i="13" s="1"/>
  <c r="AY48" i="17"/>
  <c r="AX48" i="17"/>
  <c r="AW48" i="17"/>
  <c r="AV48" i="17"/>
  <c r="AU48" i="17"/>
  <c r="AM48" i="17"/>
  <c r="AJ48" i="17"/>
  <c r="AA48" i="17"/>
  <c r="AF48" i="17" s="1"/>
  <c r="Z48" i="17"/>
  <c r="Y48" i="17"/>
  <c r="X48" i="17"/>
  <c r="U48" i="17"/>
  <c r="T48" i="17"/>
  <c r="AK48" i="17" s="1"/>
  <c r="S48" i="17"/>
  <c r="Q48" i="17" s="1"/>
  <c r="R48" i="17"/>
  <c r="F116" i="12" s="1"/>
  <c r="A48" i="17"/>
  <c r="BH47" i="17"/>
  <c r="BG47" i="17"/>
  <c r="BF47" i="17"/>
  <c r="BE47" i="17"/>
  <c r="BD47" i="17"/>
  <c r="BC47" i="17"/>
  <c r="BB47" i="17"/>
  <c r="BA47" i="17"/>
  <c r="AZ47" i="17"/>
  <c r="C257" i="13" s="1"/>
  <c r="AY47" i="17"/>
  <c r="C115" i="13" s="1"/>
  <c r="AX47" i="17"/>
  <c r="AW47" i="17"/>
  <c r="AV47" i="17"/>
  <c r="AU47" i="17"/>
  <c r="AM47" i="17"/>
  <c r="AJ47" i="17"/>
  <c r="AA47" i="17"/>
  <c r="Z47" i="17"/>
  <c r="AN47" i="17" s="1"/>
  <c r="Y47" i="17"/>
  <c r="X47" i="17"/>
  <c r="U47" i="17"/>
  <c r="T47" i="17"/>
  <c r="AK47" i="17" s="1"/>
  <c r="D257" i="13" s="1"/>
  <c r="S47" i="17"/>
  <c r="Q47" i="17" s="1"/>
  <c r="R47" i="17"/>
  <c r="AP47" i="17" s="1"/>
  <c r="A47" i="17"/>
  <c r="BH46" i="17"/>
  <c r="BG46" i="17"/>
  <c r="BF46" i="17"/>
  <c r="BE46" i="17"/>
  <c r="BD46" i="17"/>
  <c r="BC46" i="17"/>
  <c r="BB46" i="17"/>
  <c r="BA46" i="17"/>
  <c r="AZ46" i="17"/>
  <c r="C256" i="13" s="1"/>
  <c r="AY46" i="17"/>
  <c r="C114" i="13" s="1"/>
  <c r="AX46" i="17"/>
  <c r="AW46" i="17"/>
  <c r="AV46" i="17"/>
  <c r="AU46" i="17"/>
  <c r="AN46" i="17"/>
  <c r="AM46" i="17"/>
  <c r="AJ46" i="17"/>
  <c r="AI46" i="17"/>
  <c r="AH46" i="17" s="1"/>
  <c r="AO46" i="17" s="1"/>
  <c r="AF46" i="17"/>
  <c r="AA46" i="17"/>
  <c r="Z46" i="17"/>
  <c r="Y46" i="17"/>
  <c r="X46" i="17"/>
  <c r="U46" i="17"/>
  <c r="T46" i="17"/>
  <c r="AK46" i="17" s="1"/>
  <c r="D114" i="13" s="1"/>
  <c r="S46" i="17"/>
  <c r="Q46" i="17" s="1"/>
  <c r="R46" i="17"/>
  <c r="F114" i="12" s="1"/>
  <c r="A46" i="17"/>
  <c r="BH45" i="17"/>
  <c r="BG45" i="17"/>
  <c r="BF45" i="17"/>
  <c r="BE45" i="17"/>
  <c r="BD45" i="17"/>
  <c r="BC45" i="17"/>
  <c r="BB45" i="17"/>
  <c r="BA45" i="17"/>
  <c r="AZ45" i="17"/>
  <c r="AY45" i="17"/>
  <c r="C113" i="13" s="1"/>
  <c r="AX45" i="17"/>
  <c r="AW45" i="17"/>
  <c r="AV45" i="17"/>
  <c r="AU45" i="17"/>
  <c r="AN45" i="17"/>
  <c r="AM45" i="17"/>
  <c r="AJ45" i="17"/>
  <c r="AI45" i="17"/>
  <c r="AH45" i="17" s="1"/>
  <c r="AO45" i="17" s="1"/>
  <c r="AA45" i="17"/>
  <c r="Z45" i="17"/>
  <c r="AF45" i="17" s="1"/>
  <c r="Y45" i="17"/>
  <c r="X45" i="17"/>
  <c r="U45" i="17"/>
  <c r="T45" i="17"/>
  <c r="AK45" i="17" s="1"/>
  <c r="BL45" i="17" s="1"/>
  <c r="S45" i="17"/>
  <c r="Q45" i="17" s="1"/>
  <c r="R45" i="17"/>
  <c r="F113" i="12" s="1"/>
  <c r="A45" i="17"/>
  <c r="BH44" i="17"/>
  <c r="BG44" i="17"/>
  <c r="BF44" i="17"/>
  <c r="BE44" i="17"/>
  <c r="BD44" i="17"/>
  <c r="BC44" i="17"/>
  <c r="BB44" i="17"/>
  <c r="BA44" i="17"/>
  <c r="AZ44" i="17"/>
  <c r="C254" i="13" s="1"/>
  <c r="AY44" i="17"/>
  <c r="C112" i="13" s="1"/>
  <c r="AX44" i="17"/>
  <c r="AW44" i="17"/>
  <c r="AV44" i="17"/>
  <c r="AU44" i="17"/>
  <c r="AM44" i="17"/>
  <c r="AJ44" i="17"/>
  <c r="AA44" i="17"/>
  <c r="Z44" i="17"/>
  <c r="Y44" i="17"/>
  <c r="X44" i="17"/>
  <c r="U44" i="17"/>
  <c r="T44" i="17"/>
  <c r="AK44" i="17" s="1"/>
  <c r="D254" i="13" s="1"/>
  <c r="S44" i="17"/>
  <c r="Q44" i="17" s="1"/>
  <c r="R44" i="17"/>
  <c r="AP44" i="17" s="1"/>
  <c r="A44" i="17"/>
  <c r="BH43" i="17"/>
  <c r="BG43" i="17"/>
  <c r="BF43" i="17"/>
  <c r="BE43" i="17"/>
  <c r="BD43" i="17"/>
  <c r="BC43" i="17"/>
  <c r="BB43" i="17"/>
  <c r="BA43" i="17"/>
  <c r="AZ43" i="17"/>
  <c r="C253" i="13" s="1"/>
  <c r="AY43" i="17"/>
  <c r="C111" i="13" s="1"/>
  <c r="AX43" i="17"/>
  <c r="AW43" i="17"/>
  <c r="AV43" i="17"/>
  <c r="AU43" i="17"/>
  <c r="AM43" i="17"/>
  <c r="AJ43" i="17"/>
  <c r="AA43" i="17"/>
  <c r="Z43" i="17"/>
  <c r="Y43" i="17"/>
  <c r="X43" i="17"/>
  <c r="U43" i="17"/>
  <c r="T43" i="17"/>
  <c r="AK43" i="17" s="1"/>
  <c r="D253" i="13" s="1"/>
  <c r="S43" i="17"/>
  <c r="Q43" i="17" s="1"/>
  <c r="R43" i="17"/>
  <c r="F111" i="12" s="1"/>
  <c r="A43" i="17"/>
  <c r="BH42" i="17"/>
  <c r="BG42" i="17"/>
  <c r="BF42" i="17"/>
  <c r="BE42" i="17"/>
  <c r="BD42" i="17"/>
  <c r="BC42" i="17"/>
  <c r="BB42" i="17"/>
  <c r="BA42" i="17"/>
  <c r="AZ42" i="17"/>
  <c r="C252" i="13" s="1"/>
  <c r="AY42" i="17"/>
  <c r="AX42" i="17"/>
  <c r="AW42" i="17"/>
  <c r="AV42" i="17"/>
  <c r="AU42" i="17"/>
  <c r="AM42" i="17"/>
  <c r="AJ42" i="17"/>
  <c r="AA42" i="17"/>
  <c r="Z42" i="17"/>
  <c r="Y42" i="17"/>
  <c r="X42" i="17"/>
  <c r="U42" i="17"/>
  <c r="T42" i="17"/>
  <c r="AK42" i="17" s="1"/>
  <c r="D110" i="13" s="1"/>
  <c r="S42" i="17"/>
  <c r="Q42" i="17" s="1"/>
  <c r="R42" i="17"/>
  <c r="AP42" i="17" s="1"/>
  <c r="A42" i="17"/>
  <c r="BH41" i="17"/>
  <c r="BG41" i="17"/>
  <c r="BF41" i="17"/>
  <c r="BE41" i="17"/>
  <c r="BD41" i="17"/>
  <c r="BC41" i="17"/>
  <c r="BB41" i="17"/>
  <c r="BA41" i="17"/>
  <c r="AZ41" i="17"/>
  <c r="AY41" i="17"/>
  <c r="C109" i="13" s="1"/>
  <c r="AX41" i="17"/>
  <c r="AW41" i="17"/>
  <c r="AV41" i="17"/>
  <c r="AU41" i="17"/>
  <c r="AM41" i="17"/>
  <c r="AJ41" i="17"/>
  <c r="AA41" i="17"/>
  <c r="Z41" i="17"/>
  <c r="Y41" i="17"/>
  <c r="X41" i="17"/>
  <c r="U41" i="17"/>
  <c r="T41" i="17"/>
  <c r="AK41" i="17" s="1"/>
  <c r="S41" i="17"/>
  <c r="Q41" i="17" s="1"/>
  <c r="R41" i="17"/>
  <c r="AP41" i="17" s="1"/>
  <c r="A41" i="17"/>
  <c r="BH40" i="17"/>
  <c r="BG40" i="17"/>
  <c r="BF40" i="17"/>
  <c r="BE40" i="17"/>
  <c r="BD40" i="17"/>
  <c r="BC40" i="17"/>
  <c r="BB40" i="17"/>
  <c r="BA40" i="17"/>
  <c r="AZ40" i="17"/>
  <c r="C250" i="13" s="1"/>
  <c r="AY40" i="17"/>
  <c r="C108" i="13" s="1"/>
  <c r="AX40" i="17"/>
  <c r="AW40" i="17"/>
  <c r="AV40" i="17"/>
  <c r="AU40" i="17"/>
  <c r="AM40" i="17"/>
  <c r="AJ40" i="17"/>
  <c r="AA40" i="17"/>
  <c r="Z40" i="17"/>
  <c r="Y40" i="17"/>
  <c r="X40" i="17"/>
  <c r="U40" i="17"/>
  <c r="T40" i="17"/>
  <c r="G108" i="12" s="1"/>
  <c r="S40" i="17"/>
  <c r="Q40" i="17" s="1"/>
  <c r="R40" i="17"/>
  <c r="AP40" i="17" s="1"/>
  <c r="A40" i="17"/>
  <c r="BH39" i="17"/>
  <c r="BG39" i="17"/>
  <c r="BF39" i="17"/>
  <c r="BE39" i="17"/>
  <c r="BD39" i="17"/>
  <c r="BC39" i="17"/>
  <c r="BB39" i="17"/>
  <c r="BA39" i="17"/>
  <c r="AZ39" i="17"/>
  <c r="C249" i="13" s="1"/>
  <c r="AY39" i="17"/>
  <c r="C107" i="13" s="1"/>
  <c r="AX39" i="17"/>
  <c r="AW39" i="17"/>
  <c r="AV39" i="17"/>
  <c r="AU39" i="17"/>
  <c r="AM39" i="17"/>
  <c r="AJ39" i="17"/>
  <c r="AA39" i="17"/>
  <c r="Z39" i="17"/>
  <c r="Y39" i="17"/>
  <c r="X39" i="17"/>
  <c r="U39" i="17"/>
  <c r="T39" i="17"/>
  <c r="AK39" i="17" s="1"/>
  <c r="D107" i="13" s="1"/>
  <c r="S39" i="17"/>
  <c r="Q39" i="17" s="1"/>
  <c r="R39" i="17"/>
  <c r="AP39" i="17" s="1"/>
  <c r="A39" i="17"/>
  <c r="BH38" i="17"/>
  <c r="BG38" i="17"/>
  <c r="BF38" i="17"/>
  <c r="BE38" i="17"/>
  <c r="BD38" i="17"/>
  <c r="BC38" i="17"/>
  <c r="BB38" i="17"/>
  <c r="BA38" i="17"/>
  <c r="AZ38" i="17"/>
  <c r="C248" i="13" s="1"/>
  <c r="AY38" i="17"/>
  <c r="AX38" i="17"/>
  <c r="AW38" i="17"/>
  <c r="AV38" i="17"/>
  <c r="AU38" i="17"/>
  <c r="AM38" i="17"/>
  <c r="AJ38" i="17"/>
  <c r="AA38" i="17"/>
  <c r="Z38" i="17"/>
  <c r="AN38" i="17" s="1"/>
  <c r="Y38" i="17"/>
  <c r="X38" i="17"/>
  <c r="U38" i="17"/>
  <c r="T38" i="17"/>
  <c r="AK38" i="17" s="1"/>
  <c r="D248" i="13" s="1"/>
  <c r="S38" i="17"/>
  <c r="Q38" i="17" s="1"/>
  <c r="R38" i="17"/>
  <c r="AP38" i="17" s="1"/>
  <c r="A38" i="17"/>
  <c r="BH37" i="17"/>
  <c r="BG37" i="17"/>
  <c r="BF37" i="17"/>
  <c r="BE37" i="17"/>
  <c r="BD37" i="17"/>
  <c r="BC37" i="17"/>
  <c r="BB37" i="17"/>
  <c r="BA37" i="17"/>
  <c r="AZ37" i="17"/>
  <c r="C247" i="13" s="1"/>
  <c r="AY37" i="17"/>
  <c r="C105" i="13" s="1"/>
  <c r="AX37" i="17"/>
  <c r="AW37" i="17"/>
  <c r="AV37" i="17"/>
  <c r="AU37" i="17"/>
  <c r="AN37" i="17"/>
  <c r="AM37" i="17"/>
  <c r="AJ37" i="17"/>
  <c r="AA37" i="17"/>
  <c r="Z37" i="17"/>
  <c r="Y37" i="17"/>
  <c r="X37" i="17"/>
  <c r="U37" i="17"/>
  <c r="T37" i="17"/>
  <c r="AK37" i="17" s="1"/>
  <c r="D105" i="13" s="1"/>
  <c r="S37" i="17"/>
  <c r="Q37" i="17" s="1"/>
  <c r="R37" i="17"/>
  <c r="F105" i="12" s="1"/>
  <c r="A37" i="17"/>
  <c r="BH36" i="17"/>
  <c r="BG36" i="17"/>
  <c r="BF36" i="17"/>
  <c r="BE36" i="17"/>
  <c r="BD36" i="17"/>
  <c r="BC36" i="17"/>
  <c r="BB36" i="17"/>
  <c r="BA36" i="17"/>
  <c r="AZ36" i="17"/>
  <c r="C246" i="13" s="1"/>
  <c r="AY36" i="17"/>
  <c r="C104" i="13" s="1"/>
  <c r="AX36" i="17"/>
  <c r="AW36" i="17"/>
  <c r="AV36" i="17"/>
  <c r="AU36" i="17"/>
  <c r="AM36" i="17"/>
  <c r="AJ36" i="17"/>
  <c r="AA36" i="17"/>
  <c r="Z36" i="17"/>
  <c r="AN36" i="17" s="1"/>
  <c r="Y36" i="17"/>
  <c r="X36" i="17"/>
  <c r="U36" i="17"/>
  <c r="T36" i="17"/>
  <c r="AK36" i="17" s="1"/>
  <c r="D246" i="13" s="1"/>
  <c r="S36" i="17"/>
  <c r="Q36" i="17" s="1"/>
  <c r="R36" i="17"/>
  <c r="AP36" i="17" s="1"/>
  <c r="A36" i="17"/>
  <c r="BH35" i="17"/>
  <c r="BG35" i="17"/>
  <c r="BF35" i="17"/>
  <c r="BE35" i="17"/>
  <c r="BD35" i="17"/>
  <c r="BC35" i="17"/>
  <c r="BB35" i="17"/>
  <c r="BA35" i="17"/>
  <c r="AZ35" i="17"/>
  <c r="C245" i="13" s="1"/>
  <c r="AY35" i="17"/>
  <c r="C103" i="13" s="1"/>
  <c r="AX35" i="17"/>
  <c r="AW35" i="17"/>
  <c r="AV35" i="17"/>
  <c r="AU35" i="17"/>
  <c r="AM35" i="17"/>
  <c r="AK35" i="17"/>
  <c r="BL35" i="17" s="1"/>
  <c r="AJ35" i="17"/>
  <c r="AA35" i="17"/>
  <c r="Z35" i="17"/>
  <c r="Y35" i="17"/>
  <c r="X35" i="17"/>
  <c r="U35" i="17"/>
  <c r="T35" i="17"/>
  <c r="G103" i="12" s="1"/>
  <c r="S35" i="17"/>
  <c r="Q35" i="17" s="1"/>
  <c r="R35" i="17"/>
  <c r="AP35" i="17" s="1"/>
  <c r="A35" i="17"/>
  <c r="BH34" i="17"/>
  <c r="BG34" i="17"/>
  <c r="BF34" i="17"/>
  <c r="BE34" i="17"/>
  <c r="BD34" i="17"/>
  <c r="BC34" i="17"/>
  <c r="BB34" i="17"/>
  <c r="BA34" i="17"/>
  <c r="AZ34" i="17"/>
  <c r="AY34" i="17"/>
  <c r="AX34" i="17"/>
  <c r="AW34" i="17"/>
  <c r="AV34" i="17"/>
  <c r="AU34" i="17"/>
  <c r="AM34" i="17"/>
  <c r="AJ34" i="17"/>
  <c r="AA34" i="17"/>
  <c r="Z34" i="17"/>
  <c r="Y34" i="17"/>
  <c r="X34" i="17"/>
  <c r="U34" i="17"/>
  <c r="T34" i="17"/>
  <c r="AK34" i="17" s="1"/>
  <c r="D102" i="13" s="1"/>
  <c r="S34" i="17"/>
  <c r="Q34" i="17" s="1"/>
  <c r="R34" i="17"/>
  <c r="AP34" i="17" s="1"/>
  <c r="A34" i="17"/>
  <c r="BH33" i="17"/>
  <c r="BG33" i="17"/>
  <c r="BF33" i="17"/>
  <c r="BE33" i="17"/>
  <c r="BD33" i="17"/>
  <c r="BC33" i="17"/>
  <c r="BB33" i="17"/>
  <c r="BA33" i="17"/>
  <c r="AZ33" i="17"/>
  <c r="C243" i="13" s="1"/>
  <c r="AY33" i="17"/>
  <c r="C101" i="13" s="1"/>
  <c r="AX33" i="17"/>
  <c r="AW33" i="17"/>
  <c r="AV33" i="17"/>
  <c r="AU33" i="17"/>
  <c r="AM33" i="17"/>
  <c r="AJ33" i="17"/>
  <c r="AA33" i="17"/>
  <c r="Z33" i="17"/>
  <c r="AN33" i="17" s="1"/>
  <c r="Y33" i="17"/>
  <c r="X33" i="17"/>
  <c r="U33" i="17"/>
  <c r="T33" i="17"/>
  <c r="AK33" i="17" s="1"/>
  <c r="D101" i="13" s="1"/>
  <c r="S33" i="17"/>
  <c r="Q33" i="17" s="1"/>
  <c r="R33" i="17"/>
  <c r="F101" i="12" s="1"/>
  <c r="A33" i="17"/>
  <c r="BH32" i="17"/>
  <c r="BG32" i="17"/>
  <c r="BF32" i="17"/>
  <c r="BE32" i="17"/>
  <c r="BD32" i="17"/>
  <c r="BC32" i="17"/>
  <c r="BB32" i="17"/>
  <c r="BA32" i="17"/>
  <c r="AZ32" i="17"/>
  <c r="C242" i="13" s="1"/>
  <c r="AY32" i="17"/>
  <c r="C100" i="13" s="1"/>
  <c r="AX32" i="17"/>
  <c r="AW32" i="17"/>
  <c r="AV32" i="17"/>
  <c r="AU32" i="17"/>
  <c r="AN32" i="17"/>
  <c r="AM32" i="17"/>
  <c r="AJ32" i="17"/>
  <c r="AA32" i="17"/>
  <c r="Z32" i="17"/>
  <c r="AF32" i="17" s="1"/>
  <c r="AI32" i="17" s="1"/>
  <c r="Y32" i="17"/>
  <c r="X32" i="17"/>
  <c r="BH31" i="17"/>
  <c r="BG31" i="17"/>
  <c r="BF31" i="17"/>
  <c r="BE31" i="17"/>
  <c r="BD31" i="17"/>
  <c r="BC31" i="17"/>
  <c r="BB31" i="17"/>
  <c r="BA31" i="17"/>
  <c r="AZ31" i="17"/>
  <c r="C241" i="13" s="1"/>
  <c r="AY31" i="17"/>
  <c r="C99" i="13" s="1"/>
  <c r="AX31" i="17"/>
  <c r="AW31" i="17"/>
  <c r="AV31" i="17"/>
  <c r="AU31" i="17"/>
  <c r="AM31" i="17"/>
  <c r="AJ31" i="17"/>
  <c r="AA31" i="17"/>
  <c r="Z31" i="17"/>
  <c r="AF31" i="17" s="1"/>
  <c r="Y31" i="17"/>
  <c r="X31" i="17"/>
  <c r="BH30" i="17"/>
  <c r="BG30" i="17"/>
  <c r="BF30" i="17"/>
  <c r="BE30" i="17"/>
  <c r="G240" i="13" s="1"/>
  <c r="BD30" i="17"/>
  <c r="G98" i="13" s="1"/>
  <c r="BC30" i="17"/>
  <c r="BB30" i="17"/>
  <c r="BA30" i="17"/>
  <c r="AZ30" i="17"/>
  <c r="C240" i="13" s="1"/>
  <c r="AY30" i="17"/>
  <c r="C98" i="13" s="1"/>
  <c r="AX30" i="17"/>
  <c r="AW30" i="17"/>
  <c r="AV30" i="17"/>
  <c r="AU30" i="17"/>
  <c r="B98" i="13" s="1"/>
  <c r="AM30" i="17"/>
  <c r="D98" i="12" s="1"/>
  <c r="AJ30" i="17"/>
  <c r="AA30" i="17"/>
  <c r="Z30" i="17"/>
  <c r="Y30" i="17"/>
  <c r="X30" i="17"/>
  <c r="BH29" i="17"/>
  <c r="BG29" i="17"/>
  <c r="BF29" i="17"/>
  <c r="BE29" i="17"/>
  <c r="G239" i="13" s="1"/>
  <c r="BD29" i="17"/>
  <c r="G97" i="13" s="1"/>
  <c r="BC29" i="17"/>
  <c r="BB29" i="17"/>
  <c r="BA29" i="17"/>
  <c r="AZ29" i="17"/>
  <c r="C239" i="13" s="1"/>
  <c r="AY29" i="17"/>
  <c r="C97" i="13" s="1"/>
  <c r="AX29" i="17"/>
  <c r="AW29" i="17"/>
  <c r="AV29" i="17"/>
  <c r="AU29" i="17"/>
  <c r="B97" i="13" s="1"/>
  <c r="AM29" i="17"/>
  <c r="D97" i="12" s="1"/>
  <c r="AJ29" i="17"/>
  <c r="AA29" i="17"/>
  <c r="Z29" i="17"/>
  <c r="Y29" i="17"/>
  <c r="X29" i="17"/>
  <c r="BH28" i="17"/>
  <c r="BG28" i="17"/>
  <c r="BF28" i="17"/>
  <c r="BE28" i="17"/>
  <c r="G238" i="13" s="1"/>
  <c r="BD28" i="17"/>
  <c r="G96" i="13" s="1"/>
  <c r="BC28" i="17"/>
  <c r="BB28" i="17"/>
  <c r="BA28" i="17"/>
  <c r="AZ28" i="17"/>
  <c r="C238" i="13" s="1"/>
  <c r="AY28" i="17"/>
  <c r="C96" i="13" s="1"/>
  <c r="AX28" i="17"/>
  <c r="AW28" i="17"/>
  <c r="AV28" i="17"/>
  <c r="B238" i="13" s="1"/>
  <c r="AU28" i="17"/>
  <c r="AM28" i="17"/>
  <c r="AJ28" i="17"/>
  <c r="AA28" i="17"/>
  <c r="Z28" i="17"/>
  <c r="Y28" i="17"/>
  <c r="X28" i="17"/>
  <c r="BS27" i="17"/>
  <c r="BR27" i="17"/>
  <c r="BH27" i="17"/>
  <c r="BG27" i="17"/>
  <c r="BF27" i="17"/>
  <c r="BE27" i="17"/>
  <c r="G237" i="13" s="1"/>
  <c r="BD27" i="17"/>
  <c r="G95" i="13" s="1"/>
  <c r="BC27" i="17"/>
  <c r="BB27" i="17"/>
  <c r="BA27" i="17"/>
  <c r="AZ27" i="17"/>
  <c r="C237" i="13" s="1"/>
  <c r="AY27" i="17"/>
  <c r="C95" i="13" s="1"/>
  <c r="AX27" i="17"/>
  <c r="AW27" i="17"/>
  <c r="AV27" i="17"/>
  <c r="B237" i="13" s="1"/>
  <c r="AU27" i="17"/>
  <c r="B95" i="13" s="1"/>
  <c r="AM27" i="17"/>
  <c r="D95" i="12" s="1"/>
  <c r="AJ27" i="17"/>
  <c r="AA27" i="17"/>
  <c r="Z27" i="17"/>
  <c r="Y27" i="17"/>
  <c r="X27" i="17"/>
  <c r="BS26" i="17"/>
  <c r="BR26" i="17"/>
  <c r="BH26" i="17"/>
  <c r="BG26" i="17"/>
  <c r="BF26" i="17"/>
  <c r="BE26" i="17"/>
  <c r="G236" i="13" s="1"/>
  <c r="BD26" i="17"/>
  <c r="G94" i="13" s="1"/>
  <c r="BC26" i="17"/>
  <c r="BB26" i="17"/>
  <c r="BA26" i="17"/>
  <c r="AZ26" i="17"/>
  <c r="AY26" i="17"/>
  <c r="AX26" i="17"/>
  <c r="AW26" i="17"/>
  <c r="AV26" i="17"/>
  <c r="B236" i="13" s="1"/>
  <c r="AU26" i="17"/>
  <c r="B94" i="13" s="1"/>
  <c r="AM26" i="17"/>
  <c r="D94" i="12" s="1"/>
  <c r="AJ26" i="17"/>
  <c r="AA26" i="17"/>
  <c r="Z26" i="17"/>
  <c r="AN26" i="17" s="1"/>
  <c r="C94" i="12" s="1"/>
  <c r="Y26" i="17"/>
  <c r="X26" i="17"/>
  <c r="BS25" i="17"/>
  <c r="BR25" i="17"/>
  <c r="BH25" i="17"/>
  <c r="BG25" i="17"/>
  <c r="BF25" i="17"/>
  <c r="BE25" i="17"/>
  <c r="G235" i="13" s="1"/>
  <c r="BD25" i="17"/>
  <c r="G93" i="13" s="1"/>
  <c r="BC25" i="17"/>
  <c r="BB25" i="17"/>
  <c r="BA25" i="17"/>
  <c r="AZ25" i="17"/>
  <c r="C235" i="13" s="1"/>
  <c r="AY25" i="17"/>
  <c r="C93" i="13" s="1"/>
  <c r="AX25" i="17"/>
  <c r="AW25" i="17"/>
  <c r="AV25" i="17"/>
  <c r="B235" i="13" s="1"/>
  <c r="AU25" i="17"/>
  <c r="B93" i="13" s="1"/>
  <c r="AM25" i="17"/>
  <c r="D93" i="12" s="1"/>
  <c r="AJ25" i="17"/>
  <c r="AA25" i="17"/>
  <c r="Z25" i="17"/>
  <c r="AN25" i="17" s="1"/>
  <c r="C93" i="12" s="1"/>
  <c r="Y25" i="17"/>
  <c r="X25" i="17"/>
  <c r="BS24" i="17"/>
  <c r="BR24" i="17"/>
  <c r="BH24" i="17"/>
  <c r="BG24" i="17"/>
  <c r="BF24" i="17"/>
  <c r="BE24" i="17"/>
  <c r="G234" i="13" s="1"/>
  <c r="BD24" i="17"/>
  <c r="BC24" i="17"/>
  <c r="BB24" i="17"/>
  <c r="BA24" i="17"/>
  <c r="AZ24" i="17"/>
  <c r="C234" i="13" s="1"/>
  <c r="AY24" i="17"/>
  <c r="C92" i="13" s="1"/>
  <c r="AX24" i="17"/>
  <c r="AW24" i="17"/>
  <c r="AV24" i="17"/>
  <c r="B234" i="13" s="1"/>
  <c r="AU24" i="17"/>
  <c r="AM24" i="17"/>
  <c r="D92" i="12" s="1"/>
  <c r="AJ24" i="17"/>
  <c r="AA24" i="17"/>
  <c r="Z24" i="17"/>
  <c r="Y24" i="17"/>
  <c r="X24" i="17"/>
  <c r="BS23" i="17"/>
  <c r="BR23" i="17"/>
  <c r="BT23" i="17" s="1"/>
  <c r="BH23" i="17"/>
  <c r="BG23" i="17"/>
  <c r="BF23" i="17"/>
  <c r="BE23" i="17"/>
  <c r="G233" i="13" s="1"/>
  <c r="BD23" i="17"/>
  <c r="G91" i="13" s="1"/>
  <c r="BC23" i="17"/>
  <c r="BB23" i="17"/>
  <c r="BA23" i="17"/>
  <c r="AZ23" i="17"/>
  <c r="C233" i="13" s="1"/>
  <c r="AY23" i="17"/>
  <c r="C91" i="13" s="1"/>
  <c r="AX23" i="17"/>
  <c r="AW23" i="17"/>
  <c r="AV23" i="17"/>
  <c r="B233" i="13" s="1"/>
  <c r="AU23" i="17"/>
  <c r="B91" i="13" s="1"/>
  <c r="AM23" i="17"/>
  <c r="D91" i="12" s="1"/>
  <c r="AJ23" i="17"/>
  <c r="AA23" i="17"/>
  <c r="Z23" i="17"/>
  <c r="Y23" i="17"/>
  <c r="X23" i="17"/>
  <c r="BS22" i="17"/>
  <c r="BH22" i="17"/>
  <c r="BG22" i="17"/>
  <c r="BF22" i="17"/>
  <c r="BE22" i="17"/>
  <c r="G232" i="13" s="1"/>
  <c r="BD22" i="17"/>
  <c r="G90" i="13" s="1"/>
  <c r="BC22" i="17"/>
  <c r="BB22" i="17"/>
  <c r="BA22" i="17"/>
  <c r="AZ22" i="17"/>
  <c r="C232" i="13" s="1"/>
  <c r="AY22" i="17"/>
  <c r="C90" i="13" s="1"/>
  <c r="AX22" i="17"/>
  <c r="AW22" i="17"/>
  <c r="AV22" i="17"/>
  <c r="B232" i="13" s="1"/>
  <c r="AU22" i="17"/>
  <c r="B90" i="13" s="1"/>
  <c r="AM22" i="17"/>
  <c r="D90" i="12" s="1"/>
  <c r="AJ22" i="17"/>
  <c r="AA22" i="17"/>
  <c r="Z22" i="17"/>
  <c r="AF22" i="17" s="1"/>
  <c r="AI22" i="17" s="1"/>
  <c r="Y22" i="17"/>
  <c r="X22" i="17"/>
  <c r="BS21" i="17"/>
  <c r="BR21" i="17"/>
  <c r="BH21" i="17"/>
  <c r="BG21" i="17"/>
  <c r="BF21" i="17"/>
  <c r="BE21" i="17"/>
  <c r="G231" i="13" s="1"/>
  <c r="BD21" i="17"/>
  <c r="G89" i="13" s="1"/>
  <c r="BC21" i="17"/>
  <c r="BB21" i="17"/>
  <c r="BA21" i="17"/>
  <c r="AZ21" i="17"/>
  <c r="C231" i="13" s="1"/>
  <c r="AY21" i="17"/>
  <c r="C89" i="13" s="1"/>
  <c r="AX21" i="17"/>
  <c r="AW21" i="17"/>
  <c r="AV21" i="17"/>
  <c r="B231" i="13" s="1"/>
  <c r="AU21" i="17"/>
  <c r="B89" i="13" s="1"/>
  <c r="AN21" i="17"/>
  <c r="C89" i="12" s="1"/>
  <c r="AM21" i="17"/>
  <c r="D89" i="12" s="1"/>
  <c r="AJ21" i="17"/>
  <c r="AA21" i="17"/>
  <c r="Z21" i="17"/>
  <c r="Y21" i="17"/>
  <c r="X21" i="17"/>
  <c r="BS20" i="17"/>
  <c r="BR20" i="17"/>
  <c r="BT20" i="17" s="1"/>
  <c r="BH20" i="17"/>
  <c r="BG20" i="17"/>
  <c r="BF20" i="17"/>
  <c r="BE20" i="17"/>
  <c r="G230" i="13" s="1"/>
  <c r="BD20" i="17"/>
  <c r="G88" i="13" s="1"/>
  <c r="BC20" i="17"/>
  <c r="BB20" i="17"/>
  <c r="BA20" i="17"/>
  <c r="AZ20" i="17"/>
  <c r="C230" i="13" s="1"/>
  <c r="AY20" i="17"/>
  <c r="C88" i="13" s="1"/>
  <c r="AX20" i="17"/>
  <c r="AW20" i="17"/>
  <c r="AV20" i="17"/>
  <c r="B230" i="13" s="1"/>
  <c r="AU20" i="17"/>
  <c r="AM20" i="17"/>
  <c r="D88" i="12" s="1"/>
  <c r="AJ20" i="17"/>
  <c r="AA20" i="17"/>
  <c r="Z20" i="17"/>
  <c r="Y20" i="17"/>
  <c r="X20" i="17"/>
  <c r="BH19" i="17"/>
  <c r="BG19" i="17"/>
  <c r="BF19" i="17"/>
  <c r="BE19" i="17"/>
  <c r="G229" i="13" s="1"/>
  <c r="BD19" i="17"/>
  <c r="G87" i="13" s="1"/>
  <c r="BC19" i="17"/>
  <c r="BB19" i="17"/>
  <c r="BA19" i="17"/>
  <c r="AZ19" i="17"/>
  <c r="C229" i="13" s="1"/>
  <c r="AY19" i="17"/>
  <c r="C87" i="13" s="1"/>
  <c r="AX19" i="17"/>
  <c r="AW19" i="17"/>
  <c r="AV19" i="17"/>
  <c r="B229" i="13" s="1"/>
  <c r="AU19" i="17"/>
  <c r="AM19" i="17"/>
  <c r="D87" i="12" s="1"/>
  <c r="AJ19" i="17"/>
  <c r="AA19" i="17"/>
  <c r="Z19" i="17"/>
  <c r="Y19" i="17"/>
  <c r="X19" i="17"/>
  <c r="BH18" i="17"/>
  <c r="BG18" i="17"/>
  <c r="BF18" i="17"/>
  <c r="BE18" i="17"/>
  <c r="G228" i="13" s="1"/>
  <c r="BD18" i="17"/>
  <c r="G86" i="13" s="1"/>
  <c r="BC18" i="17"/>
  <c r="BB18" i="17"/>
  <c r="BA18" i="17"/>
  <c r="AZ18" i="17"/>
  <c r="C228" i="13" s="1"/>
  <c r="AY18" i="17"/>
  <c r="C86" i="13" s="1"/>
  <c r="AX18" i="17"/>
  <c r="AW18" i="17"/>
  <c r="AV18" i="17"/>
  <c r="B228" i="13" s="1"/>
  <c r="AU18" i="17"/>
  <c r="AM18" i="17"/>
  <c r="AJ18" i="17"/>
  <c r="AA18" i="17"/>
  <c r="Z18" i="17"/>
  <c r="Y18" i="17"/>
  <c r="X18" i="17"/>
  <c r="BH17" i="17"/>
  <c r="BG17" i="17"/>
  <c r="BF17" i="17"/>
  <c r="BE17" i="17"/>
  <c r="G227" i="13" s="1"/>
  <c r="BD17" i="17"/>
  <c r="G85" i="13" s="1"/>
  <c r="BC17" i="17"/>
  <c r="BB17" i="17"/>
  <c r="BA17" i="17"/>
  <c r="AZ17" i="17"/>
  <c r="C227" i="13" s="1"/>
  <c r="AY17" i="17"/>
  <c r="C85" i="13" s="1"/>
  <c r="AX17" i="17"/>
  <c r="AW17" i="17"/>
  <c r="AV17" i="17"/>
  <c r="B227" i="13" s="1"/>
  <c r="AU17" i="17"/>
  <c r="AM17" i="17"/>
  <c r="AJ17" i="17"/>
  <c r="AA17" i="17"/>
  <c r="Z17" i="17"/>
  <c r="AN17" i="17" s="1"/>
  <c r="C85" i="12" s="1"/>
  <c r="Y17" i="17"/>
  <c r="X17" i="17"/>
  <c r="BH16" i="17"/>
  <c r="BG16" i="17"/>
  <c r="BF16" i="17"/>
  <c r="BE16" i="17"/>
  <c r="G226" i="13" s="1"/>
  <c r="BD16" i="17"/>
  <c r="G84" i="13" s="1"/>
  <c r="BC16" i="17"/>
  <c r="BB16" i="17"/>
  <c r="BA16" i="17"/>
  <c r="AZ16" i="17"/>
  <c r="C226" i="13" s="1"/>
  <c r="AY16" i="17"/>
  <c r="C84" i="13" s="1"/>
  <c r="AX16" i="17"/>
  <c r="AW16" i="17"/>
  <c r="AV16" i="17"/>
  <c r="B226" i="13" s="1"/>
  <c r="AU16" i="17"/>
  <c r="AM16" i="17"/>
  <c r="AJ16" i="17"/>
  <c r="AA16" i="17"/>
  <c r="Z16" i="17"/>
  <c r="AN16" i="17" s="1"/>
  <c r="C84" i="12" s="1"/>
  <c r="Y16" i="17"/>
  <c r="X16" i="17"/>
  <c r="BH15" i="17"/>
  <c r="BG15" i="17"/>
  <c r="BF15" i="17"/>
  <c r="BE15" i="17"/>
  <c r="G225" i="13" s="1"/>
  <c r="BD15" i="17"/>
  <c r="G83" i="13" s="1"/>
  <c r="BC15" i="17"/>
  <c r="BB15" i="17"/>
  <c r="BA15" i="17"/>
  <c r="AZ15" i="17"/>
  <c r="C225" i="13" s="1"/>
  <c r="AY15" i="17"/>
  <c r="C83" i="13" s="1"/>
  <c r="AX15" i="17"/>
  <c r="AW15" i="17"/>
  <c r="AV15" i="17"/>
  <c r="B225" i="13" s="1"/>
  <c r="AU15" i="17"/>
  <c r="B83" i="13" s="1"/>
  <c r="AM15" i="17"/>
  <c r="D83" i="12" s="1"/>
  <c r="AJ15" i="17"/>
  <c r="AA15" i="17"/>
  <c r="Z15" i="17"/>
  <c r="Y15" i="17"/>
  <c r="X15" i="17"/>
  <c r="BH14" i="17"/>
  <c r="BG14" i="17"/>
  <c r="BF14" i="17"/>
  <c r="BE14" i="17"/>
  <c r="G224" i="13" s="1"/>
  <c r="BD14" i="17"/>
  <c r="G82" i="13" s="1"/>
  <c r="BC14" i="17"/>
  <c r="BB14" i="17"/>
  <c r="BA14" i="17"/>
  <c r="AZ14" i="17"/>
  <c r="C224" i="13" s="1"/>
  <c r="AY14" i="17"/>
  <c r="C82" i="13" s="1"/>
  <c r="AX14" i="17"/>
  <c r="AW14" i="17"/>
  <c r="AV14" i="17"/>
  <c r="B224" i="13" s="1"/>
  <c r="AU14" i="17"/>
  <c r="AM14" i="17"/>
  <c r="D82" i="12" s="1"/>
  <c r="AJ14" i="17"/>
  <c r="AA14" i="17"/>
  <c r="Z14" i="17"/>
  <c r="Y14" i="17"/>
  <c r="X14" i="17"/>
  <c r="BH13" i="17"/>
  <c r="BG13" i="17"/>
  <c r="BF13" i="17"/>
  <c r="BE13" i="17"/>
  <c r="G223" i="13" s="1"/>
  <c r="BD13" i="17"/>
  <c r="G81" i="13" s="1"/>
  <c r="BC13" i="17"/>
  <c r="BB13" i="17"/>
  <c r="BA13" i="17"/>
  <c r="AZ13" i="17"/>
  <c r="C223" i="13" s="1"/>
  <c r="AY13" i="17"/>
  <c r="C81" i="13" s="1"/>
  <c r="AX13" i="17"/>
  <c r="AW13" i="17"/>
  <c r="AV13" i="17"/>
  <c r="B223" i="13" s="1"/>
  <c r="AU13" i="17"/>
  <c r="AM13" i="17"/>
  <c r="AJ13" i="17"/>
  <c r="AA13" i="17"/>
  <c r="Z13" i="17"/>
  <c r="Y13" i="17"/>
  <c r="X13" i="17"/>
  <c r="BH12" i="17"/>
  <c r="BG12" i="17"/>
  <c r="BF12" i="17"/>
  <c r="BE12" i="17"/>
  <c r="G222" i="13" s="1"/>
  <c r="BD12" i="17"/>
  <c r="G80" i="13" s="1"/>
  <c r="BC12" i="17"/>
  <c r="BB12" i="17"/>
  <c r="BA12" i="17"/>
  <c r="AZ12" i="17"/>
  <c r="C222" i="13" s="1"/>
  <c r="AY12" i="17"/>
  <c r="C80" i="13" s="1"/>
  <c r="AX12" i="17"/>
  <c r="AW12" i="17"/>
  <c r="AV12" i="17"/>
  <c r="B222" i="13" s="1"/>
  <c r="AU12" i="17"/>
  <c r="AM12" i="17"/>
  <c r="AJ12" i="17"/>
  <c r="AA12" i="17"/>
  <c r="Z12" i="17"/>
  <c r="Y12" i="17"/>
  <c r="X12" i="17"/>
  <c r="BH11" i="17"/>
  <c r="BG11" i="17"/>
  <c r="BF11" i="17"/>
  <c r="BE11" i="17"/>
  <c r="G221" i="13" s="1"/>
  <c r="BD11" i="17"/>
  <c r="G79" i="13" s="1"/>
  <c r="BC11" i="17"/>
  <c r="BB11" i="17"/>
  <c r="BA11" i="17"/>
  <c r="AZ11" i="17"/>
  <c r="C221" i="13" s="1"/>
  <c r="AY11" i="17"/>
  <c r="C79" i="13" s="1"/>
  <c r="AX11" i="17"/>
  <c r="AW11" i="17"/>
  <c r="AV11" i="17"/>
  <c r="B221" i="13" s="1"/>
  <c r="AU11" i="17"/>
  <c r="B79" i="13" s="1"/>
  <c r="AM11" i="17"/>
  <c r="AJ11" i="17"/>
  <c r="AA11" i="17"/>
  <c r="Z11" i="17"/>
  <c r="AN11" i="17" s="1"/>
  <c r="C79" i="12" s="1"/>
  <c r="Y11" i="17"/>
  <c r="X11" i="17"/>
  <c r="BH10" i="17"/>
  <c r="BG10" i="17"/>
  <c r="BF10" i="17"/>
  <c r="BE10" i="17"/>
  <c r="G220" i="13" s="1"/>
  <c r="BD10" i="17"/>
  <c r="G78" i="13" s="1"/>
  <c r="BC10" i="17"/>
  <c r="BB10" i="17"/>
  <c r="BA10" i="17"/>
  <c r="AZ10" i="17"/>
  <c r="C220" i="13" s="1"/>
  <c r="AY10" i="17"/>
  <c r="C78" i="13" s="1"/>
  <c r="AX10" i="17"/>
  <c r="AW10" i="17"/>
  <c r="AV10" i="17"/>
  <c r="B220" i="13" s="1"/>
  <c r="AU10" i="17"/>
  <c r="B78" i="13" s="1"/>
  <c r="AM10" i="17"/>
  <c r="D78" i="12" s="1"/>
  <c r="AJ10" i="17"/>
  <c r="AA10" i="17"/>
  <c r="Z10" i="17"/>
  <c r="Y10" i="17"/>
  <c r="X10" i="17"/>
  <c r="BH9" i="17"/>
  <c r="BG9" i="17"/>
  <c r="BF9" i="17"/>
  <c r="BE9" i="17"/>
  <c r="G219" i="13" s="1"/>
  <c r="BD9" i="17"/>
  <c r="G77" i="13" s="1"/>
  <c r="BC9" i="17"/>
  <c r="BB9" i="17"/>
  <c r="BA9" i="17"/>
  <c r="AZ9" i="17"/>
  <c r="C219" i="13" s="1"/>
  <c r="AY9" i="17"/>
  <c r="C77" i="13" s="1"/>
  <c r="AX9" i="17"/>
  <c r="AW9" i="17"/>
  <c r="AV9" i="17"/>
  <c r="B219" i="13" s="1"/>
  <c r="AU9" i="17"/>
  <c r="B77" i="13" s="1"/>
  <c r="AM9" i="17"/>
  <c r="D77" i="12" s="1"/>
  <c r="AJ9" i="17"/>
  <c r="AA9" i="17"/>
  <c r="Z9" i="17"/>
  <c r="Y9" i="17"/>
  <c r="X9" i="17"/>
  <c r="BH8" i="17"/>
  <c r="BG8" i="17"/>
  <c r="BF8" i="17"/>
  <c r="BE8" i="17"/>
  <c r="G218" i="13" s="1"/>
  <c r="BD8" i="17"/>
  <c r="G76" i="13" s="1"/>
  <c r="BC8" i="17"/>
  <c r="BB8" i="17"/>
  <c r="BA8" i="17"/>
  <c r="AZ8" i="17"/>
  <c r="C218" i="13" s="1"/>
  <c r="AY8" i="17"/>
  <c r="C76" i="13" s="1"/>
  <c r="AX8" i="17"/>
  <c r="AW8" i="17"/>
  <c r="AV8" i="17"/>
  <c r="B218" i="13" s="1"/>
  <c r="AU8" i="17"/>
  <c r="B76" i="13" s="1"/>
  <c r="AM8" i="17"/>
  <c r="AJ8" i="17"/>
  <c r="AA8" i="17"/>
  <c r="Z8" i="17"/>
  <c r="Y8" i="17"/>
  <c r="X8" i="17"/>
  <c r="BH7" i="17"/>
  <c r="BG7" i="17"/>
  <c r="BF7" i="17"/>
  <c r="BE7" i="17"/>
  <c r="G217" i="13" s="1"/>
  <c r="BD7" i="17"/>
  <c r="G75" i="13" s="1"/>
  <c r="BC7" i="17"/>
  <c r="BB7" i="17"/>
  <c r="BA7" i="17"/>
  <c r="AZ7" i="17"/>
  <c r="C217" i="13" s="1"/>
  <c r="AY7" i="17"/>
  <c r="C75" i="13" s="1"/>
  <c r="AX7" i="17"/>
  <c r="AW7" i="17"/>
  <c r="AV7" i="17"/>
  <c r="B217" i="13" s="1"/>
  <c r="AU7" i="17"/>
  <c r="AM7" i="17"/>
  <c r="AJ7" i="17"/>
  <c r="AA7" i="17"/>
  <c r="Z7" i="17"/>
  <c r="AN7" i="17" s="1"/>
  <c r="C75" i="12" s="1"/>
  <c r="Y7" i="17"/>
  <c r="X7" i="17"/>
  <c r="BH6" i="17"/>
  <c r="BG6" i="17"/>
  <c r="BF6" i="17"/>
  <c r="BE6" i="17"/>
  <c r="G216" i="13" s="1"/>
  <c r="BD6" i="17"/>
  <c r="G74" i="13" s="1"/>
  <c r="BC6" i="17"/>
  <c r="BB6" i="17"/>
  <c r="BA6" i="17"/>
  <c r="AZ6" i="17"/>
  <c r="C216" i="13" s="1"/>
  <c r="AY6" i="17"/>
  <c r="C74" i="13" s="1"/>
  <c r="AX6" i="17"/>
  <c r="AW6" i="17"/>
  <c r="AV6" i="17"/>
  <c r="B216" i="13" s="1"/>
  <c r="AU6" i="17"/>
  <c r="AM6" i="17"/>
  <c r="AJ6" i="17"/>
  <c r="AJ77" i="17" s="1"/>
  <c r="AA6" i="17"/>
  <c r="Z6" i="17"/>
  <c r="AF6" i="17" s="1"/>
  <c r="Y6" i="17"/>
  <c r="X6" i="17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" i="17"/>
  <c r="AI1" i="17"/>
  <c r="R32" i="17" s="1"/>
  <c r="AP32" i="17" s="1"/>
  <c r="A1" i="17"/>
  <c r="BS27" i="2"/>
  <c r="BS26" i="2"/>
  <c r="BS25" i="2"/>
  <c r="BS24" i="2"/>
  <c r="BS23" i="2"/>
  <c r="BS22" i="2"/>
  <c r="BS21" i="2"/>
  <c r="BS20" i="2"/>
  <c r="BR27" i="2"/>
  <c r="BR26" i="2"/>
  <c r="BR25" i="2"/>
  <c r="BR24" i="2"/>
  <c r="BR23" i="2"/>
  <c r="BR21" i="2"/>
  <c r="BR20" i="2"/>
  <c r="AO10" i="15"/>
  <c r="AP10" i="15"/>
  <c r="AQ10" i="15"/>
  <c r="AR10" i="15"/>
  <c r="AO11" i="15"/>
  <c r="AP11" i="15"/>
  <c r="AQ11" i="15"/>
  <c r="AR11" i="15"/>
  <c r="AO12" i="15"/>
  <c r="AP12" i="15"/>
  <c r="AQ12" i="15"/>
  <c r="AR12" i="15"/>
  <c r="AO13" i="15"/>
  <c r="AP13" i="15"/>
  <c r="AQ13" i="15"/>
  <c r="AR13" i="15"/>
  <c r="AO14" i="15"/>
  <c r="AP14" i="15"/>
  <c r="AQ14" i="15"/>
  <c r="AR14" i="15"/>
  <c r="AO15" i="15"/>
  <c r="AP15" i="15"/>
  <c r="AQ15" i="15"/>
  <c r="AR15" i="15"/>
  <c r="AO16" i="15"/>
  <c r="AP16" i="15"/>
  <c r="AQ16" i="15"/>
  <c r="AR16" i="15"/>
  <c r="AO17" i="15"/>
  <c r="AP17" i="15"/>
  <c r="AQ17" i="15"/>
  <c r="AR17" i="15"/>
  <c r="AO18" i="15"/>
  <c r="AP18" i="15"/>
  <c r="AQ18" i="15"/>
  <c r="AR18" i="15"/>
  <c r="AO19" i="15"/>
  <c r="AP19" i="15"/>
  <c r="AQ19" i="15"/>
  <c r="AR19" i="15"/>
  <c r="AO20" i="15"/>
  <c r="AP20" i="15"/>
  <c r="AQ20" i="15"/>
  <c r="AR20" i="15"/>
  <c r="AO21" i="15"/>
  <c r="AP21" i="15"/>
  <c r="AQ21" i="15"/>
  <c r="AR21" i="15"/>
  <c r="AO22" i="15"/>
  <c r="AP22" i="15"/>
  <c r="AQ22" i="15"/>
  <c r="AR22" i="15"/>
  <c r="AO23" i="15"/>
  <c r="AP23" i="15"/>
  <c r="AQ23" i="15"/>
  <c r="AR23" i="15"/>
  <c r="AO24" i="15"/>
  <c r="AP24" i="15"/>
  <c r="AQ24" i="15"/>
  <c r="AR24" i="15"/>
  <c r="AO25" i="15"/>
  <c r="AP25" i="15"/>
  <c r="AQ25" i="15"/>
  <c r="AR25" i="15"/>
  <c r="AO26" i="15"/>
  <c r="AP26" i="15"/>
  <c r="AQ26" i="15"/>
  <c r="AR26" i="15"/>
  <c r="AO27" i="15"/>
  <c r="AP27" i="15"/>
  <c r="AQ27" i="15"/>
  <c r="AR27" i="15"/>
  <c r="AO28" i="15"/>
  <c r="AP28" i="15"/>
  <c r="AQ28" i="15"/>
  <c r="AR28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29" i="15"/>
  <c r="R8" i="15"/>
  <c r="S8" i="15" s="1"/>
  <c r="R9" i="15"/>
  <c r="S9" i="15" s="1"/>
  <c r="R10" i="15"/>
  <c r="R11" i="15"/>
  <c r="R12" i="15"/>
  <c r="S12" i="15" s="1"/>
  <c r="R13" i="15"/>
  <c r="S13" i="15" s="1"/>
  <c r="R14" i="15"/>
  <c r="R15" i="15"/>
  <c r="S15" i="15" s="1"/>
  <c r="R16" i="15"/>
  <c r="R17" i="15"/>
  <c r="R18" i="15"/>
  <c r="R19" i="15"/>
  <c r="R20" i="15"/>
  <c r="R21" i="15"/>
  <c r="R22" i="15"/>
  <c r="S22" i="15" s="1"/>
  <c r="R23" i="15"/>
  <c r="S23" i="15" s="1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R56" i="15"/>
  <c r="R57" i="15"/>
  <c r="R58" i="15"/>
  <c r="R59" i="15"/>
  <c r="R60" i="15"/>
  <c r="R61" i="15"/>
  <c r="R62" i="15"/>
  <c r="R63" i="15"/>
  <c r="R64" i="15"/>
  <c r="R65" i="15"/>
  <c r="R66" i="15"/>
  <c r="R67" i="15"/>
  <c r="R68" i="15"/>
  <c r="R69" i="15"/>
  <c r="R70" i="15"/>
  <c r="R71" i="15"/>
  <c r="R72" i="15"/>
  <c r="R73" i="15"/>
  <c r="R74" i="15"/>
  <c r="R75" i="15"/>
  <c r="R76" i="15"/>
  <c r="R77" i="15"/>
  <c r="R78" i="15"/>
  <c r="R7" i="15"/>
  <c r="S7" i="15" s="1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7" i="15"/>
  <c r="Y48" i="15"/>
  <c r="Z48" i="15"/>
  <c r="AA48" i="15"/>
  <c r="AB48" i="15"/>
  <c r="Y49" i="15"/>
  <c r="Z49" i="15"/>
  <c r="AA49" i="15"/>
  <c r="AB49" i="15"/>
  <c r="Y50" i="15"/>
  <c r="Z50" i="15"/>
  <c r="AA50" i="15"/>
  <c r="AB50" i="15"/>
  <c r="Y51" i="15"/>
  <c r="Z51" i="15"/>
  <c r="AA51" i="15"/>
  <c r="AB51" i="15"/>
  <c r="Y52" i="15"/>
  <c r="Z52" i="15"/>
  <c r="AA52" i="15"/>
  <c r="AB52" i="15"/>
  <c r="Y53" i="15"/>
  <c r="Z53" i="15"/>
  <c r="AA53" i="15"/>
  <c r="AB53" i="15"/>
  <c r="Y54" i="15"/>
  <c r="Z54" i="15"/>
  <c r="AA54" i="15"/>
  <c r="AB54" i="15"/>
  <c r="Y55" i="15"/>
  <c r="Z55" i="15"/>
  <c r="AA55" i="15"/>
  <c r="AB55" i="15"/>
  <c r="Y56" i="15"/>
  <c r="Z56" i="15"/>
  <c r="AA56" i="15"/>
  <c r="AB56" i="15"/>
  <c r="Y57" i="15"/>
  <c r="Z57" i="15"/>
  <c r="AA57" i="15"/>
  <c r="AB57" i="15"/>
  <c r="Y58" i="15"/>
  <c r="Z58" i="15"/>
  <c r="AA58" i="15"/>
  <c r="AB58" i="15"/>
  <c r="Y59" i="15"/>
  <c r="Z59" i="15"/>
  <c r="AA59" i="15"/>
  <c r="AB59" i="15"/>
  <c r="Y60" i="15"/>
  <c r="Z60" i="15"/>
  <c r="AA60" i="15"/>
  <c r="AB60" i="15"/>
  <c r="Y61" i="15"/>
  <c r="Z61" i="15"/>
  <c r="AA61" i="15"/>
  <c r="AB61" i="15"/>
  <c r="Y62" i="15"/>
  <c r="Z62" i="15"/>
  <c r="AA62" i="15"/>
  <c r="AB62" i="15"/>
  <c r="Y63" i="15"/>
  <c r="Z63" i="15"/>
  <c r="AA63" i="15"/>
  <c r="AB63" i="15"/>
  <c r="Y64" i="15"/>
  <c r="Z64" i="15"/>
  <c r="AA64" i="15"/>
  <c r="AB64" i="15"/>
  <c r="Y65" i="15"/>
  <c r="Z65" i="15"/>
  <c r="AA65" i="15"/>
  <c r="AB65" i="15"/>
  <c r="Y66" i="15"/>
  <c r="Z66" i="15"/>
  <c r="AA66" i="15"/>
  <c r="AB66" i="15"/>
  <c r="Y67" i="15"/>
  <c r="Z67" i="15"/>
  <c r="AA67" i="15"/>
  <c r="AB67" i="15"/>
  <c r="Y68" i="15"/>
  <c r="Z68" i="15"/>
  <c r="AA68" i="15"/>
  <c r="AB68" i="15"/>
  <c r="Y69" i="15"/>
  <c r="Z69" i="15"/>
  <c r="AA69" i="15"/>
  <c r="AB69" i="15"/>
  <c r="Y70" i="15"/>
  <c r="Z70" i="15"/>
  <c r="AA70" i="15"/>
  <c r="AB70" i="15"/>
  <c r="Y71" i="15"/>
  <c r="Z71" i="15"/>
  <c r="AA71" i="15"/>
  <c r="AB71" i="15"/>
  <c r="Y72" i="15"/>
  <c r="Z72" i="15"/>
  <c r="AA72" i="15"/>
  <c r="AB72" i="15"/>
  <c r="Y73" i="15"/>
  <c r="Z73" i="15"/>
  <c r="AA73" i="15"/>
  <c r="AB73" i="15"/>
  <c r="Y74" i="15"/>
  <c r="Z74" i="15"/>
  <c r="AA74" i="15"/>
  <c r="AB74" i="15"/>
  <c r="Y75" i="15"/>
  <c r="Z75" i="15"/>
  <c r="AA75" i="15"/>
  <c r="AB75" i="15"/>
  <c r="Y76" i="15"/>
  <c r="Z76" i="15"/>
  <c r="AA76" i="15"/>
  <c r="AB76" i="15"/>
  <c r="Y77" i="15"/>
  <c r="Z77" i="15"/>
  <c r="AA77" i="15"/>
  <c r="AB77" i="15"/>
  <c r="Y78" i="15"/>
  <c r="Z78" i="15"/>
  <c r="AA78" i="15"/>
  <c r="AB78" i="15"/>
  <c r="Y34" i="15"/>
  <c r="Z34" i="15"/>
  <c r="AA34" i="15"/>
  <c r="AB34" i="15"/>
  <c r="Y35" i="15"/>
  <c r="Z35" i="15"/>
  <c r="AA35" i="15"/>
  <c r="AB35" i="15"/>
  <c r="Y36" i="15"/>
  <c r="Z36" i="15"/>
  <c r="AA36" i="15"/>
  <c r="AB36" i="15"/>
  <c r="Y37" i="15"/>
  <c r="Z37" i="15"/>
  <c r="AA37" i="15"/>
  <c r="AB37" i="15"/>
  <c r="Y38" i="15"/>
  <c r="Z38" i="15"/>
  <c r="AA38" i="15"/>
  <c r="AB38" i="15"/>
  <c r="Y39" i="15"/>
  <c r="Z39" i="15"/>
  <c r="AA39" i="15"/>
  <c r="AB39" i="15"/>
  <c r="Y40" i="15"/>
  <c r="Z40" i="15"/>
  <c r="AA40" i="15"/>
  <c r="AB40" i="15"/>
  <c r="Y41" i="15"/>
  <c r="Z41" i="15"/>
  <c r="AA41" i="15"/>
  <c r="AB41" i="15"/>
  <c r="Y42" i="15"/>
  <c r="Z42" i="15"/>
  <c r="AA42" i="15"/>
  <c r="AB42" i="15"/>
  <c r="Y43" i="15"/>
  <c r="Z43" i="15"/>
  <c r="AA43" i="15"/>
  <c r="AB43" i="15"/>
  <c r="Y44" i="15"/>
  <c r="Z44" i="15"/>
  <c r="AA44" i="15"/>
  <c r="AB44" i="15"/>
  <c r="Y45" i="15"/>
  <c r="Z45" i="15"/>
  <c r="AA45" i="15"/>
  <c r="AB45" i="15"/>
  <c r="Y46" i="15"/>
  <c r="Z46" i="15"/>
  <c r="AA46" i="15"/>
  <c r="AB46" i="15"/>
  <c r="Y47" i="15"/>
  <c r="Z47" i="15"/>
  <c r="AA47" i="15"/>
  <c r="AB47" i="15"/>
  <c r="Y33" i="15"/>
  <c r="Z33" i="15"/>
  <c r="AA33" i="15"/>
  <c r="AB33" i="15"/>
  <c r="Y10" i="15"/>
  <c r="Y11" i="15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Y25" i="15"/>
  <c r="Y26" i="15"/>
  <c r="Y27" i="15"/>
  <c r="Y28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29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AD33" i="15"/>
  <c r="AE33" i="15"/>
  <c r="AF33" i="15"/>
  <c r="AG33" i="15"/>
  <c r="AD34" i="15"/>
  <c r="AE34" i="15"/>
  <c r="AF34" i="15"/>
  <c r="AG34" i="15"/>
  <c r="AD35" i="15"/>
  <c r="AE35" i="15"/>
  <c r="AF35" i="15"/>
  <c r="AG35" i="15"/>
  <c r="AD36" i="15"/>
  <c r="AE36" i="15"/>
  <c r="AF36" i="15"/>
  <c r="AG36" i="15"/>
  <c r="AD37" i="15"/>
  <c r="AE37" i="15"/>
  <c r="AF37" i="15"/>
  <c r="AG37" i="15"/>
  <c r="AD38" i="15"/>
  <c r="AE38" i="15"/>
  <c r="AF38" i="15"/>
  <c r="AG38" i="15"/>
  <c r="AD39" i="15"/>
  <c r="AE39" i="15"/>
  <c r="AF39" i="15"/>
  <c r="AG39" i="15"/>
  <c r="AD40" i="15"/>
  <c r="AE40" i="15"/>
  <c r="AF40" i="15"/>
  <c r="AG40" i="15"/>
  <c r="AD41" i="15"/>
  <c r="AE41" i="15"/>
  <c r="AF41" i="15"/>
  <c r="AG41" i="15"/>
  <c r="AD42" i="15"/>
  <c r="AE42" i="15"/>
  <c r="AF42" i="15"/>
  <c r="AG42" i="15"/>
  <c r="AD43" i="15"/>
  <c r="AE43" i="15"/>
  <c r="AF43" i="15"/>
  <c r="AG43" i="15"/>
  <c r="AD44" i="15"/>
  <c r="AE44" i="15"/>
  <c r="AF44" i="15"/>
  <c r="AG44" i="15"/>
  <c r="AD45" i="15"/>
  <c r="AE45" i="15"/>
  <c r="AF45" i="15"/>
  <c r="AG45" i="15"/>
  <c r="AD46" i="15"/>
  <c r="AE46" i="15"/>
  <c r="AF46" i="15"/>
  <c r="AG46" i="15"/>
  <c r="AD47" i="15"/>
  <c r="AE47" i="15"/>
  <c r="AF47" i="15"/>
  <c r="AG47" i="15"/>
  <c r="AD48" i="15"/>
  <c r="AE48" i="15"/>
  <c r="AF48" i="15"/>
  <c r="AG48" i="15"/>
  <c r="S18" i="15"/>
  <c r="S20" i="15"/>
  <c r="S21" i="15"/>
  <c r="S10" i="15"/>
  <c r="S11" i="15"/>
  <c r="S14" i="15"/>
  <c r="S16" i="15"/>
  <c r="S17" i="15"/>
  <c r="S19" i="15"/>
  <c r="S24" i="15"/>
  <c r="S25" i="15"/>
  <c r="S26" i="15"/>
  <c r="O7" i="15"/>
  <c r="AU6" i="2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29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7" i="15"/>
  <c r="AH3" i="7" l="1"/>
  <c r="AI3" i="7"/>
  <c r="AJ3" i="7"/>
  <c r="AE3" i="7"/>
  <c r="BT29" i="2"/>
  <c r="AK70" i="17"/>
  <c r="BM70" i="17" s="1"/>
  <c r="AF93" i="17"/>
  <c r="AI93" i="17" s="1"/>
  <c r="AF126" i="17"/>
  <c r="AI126" i="17" s="1"/>
  <c r="AF133" i="17"/>
  <c r="AI133" i="17" s="1"/>
  <c r="AN140" i="17"/>
  <c r="BT24" i="17"/>
  <c r="AF94" i="17"/>
  <c r="AI94" i="17" s="1"/>
  <c r="AF96" i="17"/>
  <c r="AI96" i="17" s="1"/>
  <c r="AF119" i="17"/>
  <c r="AI119" i="17" s="1"/>
  <c r="AH119" i="17" s="1"/>
  <c r="AO119" i="17" s="1"/>
  <c r="BM127" i="17"/>
  <c r="AI137" i="17"/>
  <c r="AF129" i="17"/>
  <c r="AI129" i="17" s="1"/>
  <c r="AF100" i="17"/>
  <c r="AI100" i="17" s="1"/>
  <c r="AF101" i="17"/>
  <c r="BM124" i="17"/>
  <c r="AN130" i="17"/>
  <c r="BM117" i="17"/>
  <c r="BM131" i="17"/>
  <c r="AI106" i="17"/>
  <c r="AH106" i="17" s="1"/>
  <c r="AO106" i="17" s="1"/>
  <c r="BM114" i="17"/>
  <c r="AI127" i="17"/>
  <c r="AH127" i="17" s="1"/>
  <c r="AO127" i="17" s="1"/>
  <c r="BM135" i="17"/>
  <c r="BM146" i="17"/>
  <c r="BM121" i="17"/>
  <c r="AI117" i="17"/>
  <c r="AD118" i="17" s="1"/>
  <c r="AN134" i="17"/>
  <c r="AI78" i="17"/>
  <c r="AD110" i="17"/>
  <c r="AF114" i="17"/>
  <c r="AI114" i="17" s="1"/>
  <c r="AH114" i="17" s="1"/>
  <c r="AO114" i="17" s="1"/>
  <c r="BM132" i="17"/>
  <c r="AN135" i="17"/>
  <c r="AF146" i="17"/>
  <c r="AI146" i="17" s="1"/>
  <c r="BM147" i="17"/>
  <c r="AF107" i="17"/>
  <c r="AI107" i="17" s="1"/>
  <c r="AN84" i="17"/>
  <c r="BM133" i="17"/>
  <c r="AF139" i="17"/>
  <c r="AI139" i="17" s="1"/>
  <c r="AF143" i="17"/>
  <c r="AI143" i="17" s="1"/>
  <c r="AH143" i="17" s="1"/>
  <c r="AO143" i="17" s="1"/>
  <c r="BM144" i="17"/>
  <c r="BT21" i="17"/>
  <c r="AN86" i="17"/>
  <c r="AN115" i="17"/>
  <c r="AF122" i="17"/>
  <c r="AI122" i="17" s="1"/>
  <c r="AH122" i="17" s="1"/>
  <c r="AO122" i="17" s="1"/>
  <c r="AF3" i="7"/>
  <c r="AG3" i="7"/>
  <c r="AK3" i="7"/>
  <c r="AL3" i="7"/>
  <c r="AF26" i="17"/>
  <c r="AI26" i="17"/>
  <c r="AN27" i="17"/>
  <c r="C95" i="12" s="1"/>
  <c r="AN28" i="17"/>
  <c r="C96" i="12" s="1"/>
  <c r="AN10" i="17"/>
  <c r="C78" i="12" s="1"/>
  <c r="AN15" i="17"/>
  <c r="C83" i="12" s="1"/>
  <c r="AN20" i="17"/>
  <c r="C88" i="12" s="1"/>
  <c r="AF14" i="17"/>
  <c r="AI14" i="17" s="1"/>
  <c r="AN8" i="17"/>
  <c r="C76" i="12" s="1"/>
  <c r="AF23" i="17"/>
  <c r="AI23" i="17" s="1"/>
  <c r="AC3" i="7"/>
  <c r="BR30" i="17"/>
  <c r="AD3" i="7"/>
  <c r="BR30" i="2"/>
  <c r="G118" i="12"/>
  <c r="F127" i="12"/>
  <c r="AP48" i="17"/>
  <c r="F135" i="12"/>
  <c r="G130" i="12"/>
  <c r="R21" i="17"/>
  <c r="AP21" i="17" s="1"/>
  <c r="AP43" i="17"/>
  <c r="AK65" i="17"/>
  <c r="BM65" i="17" s="1"/>
  <c r="AK60" i="17"/>
  <c r="BM60" i="17" s="1"/>
  <c r="AP65" i="17"/>
  <c r="F109" i="12"/>
  <c r="AK63" i="17"/>
  <c r="BL63" i="17" s="1"/>
  <c r="BM111" i="17"/>
  <c r="BL111" i="17"/>
  <c r="BM50" i="17"/>
  <c r="D260" i="13"/>
  <c r="D118" i="13"/>
  <c r="AK40" i="17"/>
  <c r="BL40" i="17" s="1"/>
  <c r="AP33" i="17"/>
  <c r="AP55" i="17"/>
  <c r="AK61" i="17"/>
  <c r="BL61" i="17" s="1"/>
  <c r="D113" i="13"/>
  <c r="D252" i="13"/>
  <c r="AP58" i="17"/>
  <c r="F107" i="12"/>
  <c r="D111" i="13"/>
  <c r="AK53" i="17"/>
  <c r="BL53" i="17" s="1"/>
  <c r="G137" i="12"/>
  <c r="D126" i="13"/>
  <c r="AK64" i="17"/>
  <c r="D274" i="13" s="1"/>
  <c r="AP69" i="17"/>
  <c r="G141" i="12"/>
  <c r="D106" i="13"/>
  <c r="D256" i="13"/>
  <c r="G124" i="12"/>
  <c r="F115" i="12"/>
  <c r="AK55" i="17"/>
  <c r="BM55" i="17" s="1"/>
  <c r="AP72" i="17"/>
  <c r="AP50" i="17"/>
  <c r="AP53" i="17"/>
  <c r="AK67" i="17"/>
  <c r="D135" i="13" s="1"/>
  <c r="F124" i="12"/>
  <c r="G110" i="12"/>
  <c r="BM113" i="17"/>
  <c r="F110" i="12"/>
  <c r="G101" i="12"/>
  <c r="F130" i="12"/>
  <c r="G126" i="12"/>
  <c r="F104" i="12"/>
  <c r="D272" i="13"/>
  <c r="G104" i="12"/>
  <c r="AK74" i="17"/>
  <c r="BM74" i="17" s="1"/>
  <c r="F108" i="12"/>
  <c r="D262" i="13"/>
  <c r="BL41" i="17"/>
  <c r="D251" i="13"/>
  <c r="D109" i="13"/>
  <c r="BL48" i="17"/>
  <c r="D258" i="13"/>
  <c r="D116" i="13"/>
  <c r="BM141" i="17"/>
  <c r="BL141" i="17"/>
  <c r="BL68" i="17"/>
  <c r="D278" i="13"/>
  <c r="D136" i="13"/>
  <c r="BL71" i="17"/>
  <c r="D139" i="13"/>
  <c r="BM71" i="17"/>
  <c r="D281" i="13"/>
  <c r="BM75" i="17"/>
  <c r="D143" i="13"/>
  <c r="D285" i="13"/>
  <c r="AK57" i="17"/>
  <c r="G139" i="12"/>
  <c r="G119" i="12"/>
  <c r="F102" i="12"/>
  <c r="R17" i="17"/>
  <c r="AP57" i="17"/>
  <c r="AP64" i="17"/>
  <c r="AP71" i="17"/>
  <c r="BL74" i="17"/>
  <c r="G136" i="12"/>
  <c r="F119" i="12"/>
  <c r="G116" i="12"/>
  <c r="D115" i="13"/>
  <c r="R16" i="17"/>
  <c r="AP52" i="17"/>
  <c r="F122" i="12"/>
  <c r="R18" i="17"/>
  <c r="R26" i="17"/>
  <c r="AP45" i="17"/>
  <c r="AP60" i="17"/>
  <c r="BL121" i="17"/>
  <c r="F136" i="12"/>
  <c r="G113" i="12"/>
  <c r="D134" i="13"/>
  <c r="D273" i="13"/>
  <c r="D269" i="13"/>
  <c r="D265" i="13"/>
  <c r="D261" i="13"/>
  <c r="D249" i="13"/>
  <c r="D245" i="13"/>
  <c r="BM63" i="17"/>
  <c r="G127" i="12"/>
  <c r="G107" i="12"/>
  <c r="D112" i="13"/>
  <c r="D131" i="13"/>
  <c r="F141" i="12"/>
  <c r="BL70" i="17"/>
  <c r="D280" i="13"/>
  <c r="D264" i="13"/>
  <c r="D244" i="13"/>
  <c r="R27" i="17"/>
  <c r="AP63" i="17"/>
  <c r="F138" i="12"/>
  <c r="G115" i="12"/>
  <c r="G112" i="12"/>
  <c r="F112" i="12"/>
  <c r="G109" i="12"/>
  <c r="R23" i="17"/>
  <c r="R28" i="17"/>
  <c r="G106" i="12"/>
  <c r="R6" i="17"/>
  <c r="R29" i="17"/>
  <c r="AP46" i="17"/>
  <c r="G143" i="12"/>
  <c r="F106" i="12"/>
  <c r="D124" i="13"/>
  <c r="D104" i="13"/>
  <c r="D283" i="13"/>
  <c r="D279" i="13"/>
  <c r="D255" i="13"/>
  <c r="D247" i="13"/>
  <c r="D243" i="13"/>
  <c r="F129" i="12"/>
  <c r="R7" i="17"/>
  <c r="AP37" i="17"/>
  <c r="AK49" i="17"/>
  <c r="BM49" i="17" s="1"/>
  <c r="F143" i="12"/>
  <c r="G140" i="12"/>
  <c r="G120" i="12"/>
  <c r="F103" i="12"/>
  <c r="D123" i="13"/>
  <c r="D103" i="13"/>
  <c r="F100" i="12"/>
  <c r="R8" i="17"/>
  <c r="R24" i="17"/>
  <c r="R9" i="17"/>
  <c r="G134" i="12"/>
  <c r="F117" i="12"/>
  <c r="G114" i="12"/>
  <c r="BM123" i="17"/>
  <c r="F134" i="12"/>
  <c r="G111" i="12"/>
  <c r="D140" i="13"/>
  <c r="R10" i="17"/>
  <c r="R25" i="17"/>
  <c r="D266" i="13"/>
  <c r="D250" i="13"/>
  <c r="R11" i="17"/>
  <c r="G105" i="12"/>
  <c r="D138" i="13"/>
  <c r="R12" i="17"/>
  <c r="BL131" i="17"/>
  <c r="G122" i="12"/>
  <c r="G102" i="12"/>
  <c r="BT25" i="17"/>
  <c r="BT26" i="17"/>
  <c r="BL103" i="17"/>
  <c r="BM103" i="17"/>
  <c r="AF86" i="17"/>
  <c r="AI86" i="17" s="1"/>
  <c r="AF105" i="17"/>
  <c r="AI105" i="17" s="1"/>
  <c r="AN110" i="17"/>
  <c r="AF89" i="17"/>
  <c r="AI89" i="17" s="1"/>
  <c r="AN93" i="17"/>
  <c r="AN105" i="17"/>
  <c r="AN87" i="17"/>
  <c r="AF95" i="17"/>
  <c r="BM106" i="17"/>
  <c r="AF97" i="17"/>
  <c r="AI97" i="17" s="1"/>
  <c r="AF81" i="17"/>
  <c r="AI81" i="17" s="1"/>
  <c r="AN109" i="17"/>
  <c r="AN83" i="17"/>
  <c r="AN85" i="17"/>
  <c r="BT27" i="17"/>
  <c r="BL36" i="17"/>
  <c r="BM36" i="17"/>
  <c r="AF36" i="17"/>
  <c r="AI36" i="17" s="1"/>
  <c r="AH36" i="17" s="1"/>
  <c r="AO36" i="17" s="1"/>
  <c r="AF41" i="17"/>
  <c r="AI41" i="17" s="1"/>
  <c r="AH41" i="17" s="1"/>
  <c r="AO41" i="17" s="1"/>
  <c r="AN23" i="17"/>
  <c r="C91" i="12" s="1"/>
  <c r="AF8" i="17"/>
  <c r="AI8" i="17" s="1"/>
  <c r="AF24" i="17"/>
  <c r="AI24" i="17" s="1"/>
  <c r="AN34" i="17"/>
  <c r="AF20" i="17"/>
  <c r="AI20" i="17" s="1"/>
  <c r="AF9" i="17"/>
  <c r="AI9" i="17" s="1"/>
  <c r="AN29" i="17"/>
  <c r="C97" i="12" s="1"/>
  <c r="AN41" i="17"/>
  <c r="AN24" i="17"/>
  <c r="C92" i="12" s="1"/>
  <c r="AF29" i="17"/>
  <c r="AI29" i="17" s="1"/>
  <c r="AF21" i="17"/>
  <c r="AI21" i="17" s="1"/>
  <c r="AN9" i="17"/>
  <c r="C77" i="12" s="1"/>
  <c r="AN42" i="17"/>
  <c r="BM45" i="17"/>
  <c r="AN14" i="17"/>
  <c r="C82" i="12" s="1"/>
  <c r="AF15" i="17"/>
  <c r="AI15" i="17" s="1"/>
  <c r="AN22" i="17"/>
  <c r="C90" i="12" s="1"/>
  <c r="AF17" i="17"/>
  <c r="AI17" i="17" s="1"/>
  <c r="BM41" i="17"/>
  <c r="AN39" i="17"/>
  <c r="AF39" i="17"/>
  <c r="AI39" i="17" s="1"/>
  <c r="AH39" i="17" s="1"/>
  <c r="AO39" i="17" s="1"/>
  <c r="AF35" i="17"/>
  <c r="AI35" i="17"/>
  <c r="AH35" i="17" s="1"/>
  <c r="AO35" i="17" s="1"/>
  <c r="AN35" i="17"/>
  <c r="AN48" i="17"/>
  <c r="AI48" i="17"/>
  <c r="AH48" i="17" s="1"/>
  <c r="AO48" i="17" s="1"/>
  <c r="AF70" i="17"/>
  <c r="AI70" i="17"/>
  <c r="AH70" i="17" s="1"/>
  <c r="AO70" i="17" s="1"/>
  <c r="AN70" i="17"/>
  <c r="BM33" i="17"/>
  <c r="BL33" i="17"/>
  <c r="BL46" i="17"/>
  <c r="BM46" i="17"/>
  <c r="AF52" i="17"/>
  <c r="AI52" i="17"/>
  <c r="AH52" i="17" s="1"/>
  <c r="AO52" i="17" s="1"/>
  <c r="AN52" i="17"/>
  <c r="BL73" i="17"/>
  <c r="BM73" i="17"/>
  <c r="AF12" i="17"/>
  <c r="AI12" i="17" s="1"/>
  <c r="AN12" i="17"/>
  <c r="C80" i="12" s="1"/>
  <c r="BL66" i="17"/>
  <c r="BM66" i="17"/>
  <c r="AF7" i="17"/>
  <c r="AI7" i="17" s="1"/>
  <c r="AF18" i="17"/>
  <c r="AI18" i="17" s="1"/>
  <c r="AN18" i="17"/>
  <c r="C86" i="12" s="1"/>
  <c r="AH77" i="17"/>
  <c r="AJ76" i="17"/>
  <c r="AH76" i="17" s="1"/>
  <c r="BM44" i="17"/>
  <c r="BL44" i="17"/>
  <c r="AN44" i="17"/>
  <c r="AI44" i="17"/>
  <c r="AH44" i="17" s="1"/>
  <c r="AO44" i="17" s="1"/>
  <c r="BM61" i="17"/>
  <c r="AN6" i="17"/>
  <c r="C74" i="12" s="1"/>
  <c r="AI6" i="17"/>
  <c r="AI33" i="17"/>
  <c r="AH33" i="17" s="1"/>
  <c r="AO33" i="17" s="1"/>
  <c r="BM37" i="17"/>
  <c r="BL37" i="17"/>
  <c r="AF44" i="17"/>
  <c r="BM62" i="17"/>
  <c r="BL62" i="17"/>
  <c r="AF40" i="17"/>
  <c r="AI40" i="17" s="1"/>
  <c r="AH40" i="17" s="1"/>
  <c r="AO40" i="17" s="1"/>
  <c r="AN40" i="17"/>
  <c r="BM42" i="17"/>
  <c r="BL42" i="17"/>
  <c r="BM38" i="17"/>
  <c r="BL38" i="17"/>
  <c r="BM57" i="17"/>
  <c r="BL57" i="17"/>
  <c r="AH116" i="17"/>
  <c r="AO116" i="17" s="1"/>
  <c r="AD117" i="17"/>
  <c r="BM69" i="17"/>
  <c r="BL69" i="17"/>
  <c r="BL58" i="17"/>
  <c r="BM58" i="17"/>
  <c r="AN30" i="17"/>
  <c r="C98" i="12" s="1"/>
  <c r="AF30" i="17"/>
  <c r="AI30" i="17" s="1"/>
  <c r="AI31" i="17"/>
  <c r="AN31" i="17"/>
  <c r="BM34" i="17"/>
  <c r="BL34" i="17"/>
  <c r="BL51" i="17"/>
  <c r="BM51" i="17"/>
  <c r="AN19" i="17"/>
  <c r="C87" i="12" s="1"/>
  <c r="BM47" i="17"/>
  <c r="BL47" i="17"/>
  <c r="BL43" i="17"/>
  <c r="BM43" i="17"/>
  <c r="AH104" i="17"/>
  <c r="AO104" i="17" s="1"/>
  <c r="AD105" i="17"/>
  <c r="AF67" i="17"/>
  <c r="AI67" i="17"/>
  <c r="AH67" i="17" s="1"/>
  <c r="AO67" i="17" s="1"/>
  <c r="AN67" i="17"/>
  <c r="BL72" i="17"/>
  <c r="BM72" i="17"/>
  <c r="AF19" i="17"/>
  <c r="AI19" i="17" s="1"/>
  <c r="BM54" i="17"/>
  <c r="BL54" i="17"/>
  <c r="BM59" i="17"/>
  <c r="BL59" i="17"/>
  <c r="AF63" i="17"/>
  <c r="AI63" i="17" s="1"/>
  <c r="AH63" i="17" s="1"/>
  <c r="AO63" i="17" s="1"/>
  <c r="AN63" i="17"/>
  <c r="AH112" i="17"/>
  <c r="AO112" i="17" s="1"/>
  <c r="AD113" i="17"/>
  <c r="AN13" i="17"/>
  <c r="C81" i="12" s="1"/>
  <c r="BM40" i="17"/>
  <c r="BM39" i="17"/>
  <c r="BL39" i="17"/>
  <c r="AF43" i="17"/>
  <c r="AI43" i="17" s="1"/>
  <c r="AH43" i="17" s="1"/>
  <c r="AO43" i="17" s="1"/>
  <c r="AN43" i="17"/>
  <c r="AF56" i="17"/>
  <c r="AI56" i="17" s="1"/>
  <c r="AH56" i="17" s="1"/>
  <c r="AO56" i="17" s="1"/>
  <c r="BT22" i="17"/>
  <c r="BM52" i="17"/>
  <c r="BL52" i="17"/>
  <c r="AF13" i="17"/>
  <c r="AI13" i="17" s="1"/>
  <c r="AF34" i="17"/>
  <c r="AI34" i="17" s="1"/>
  <c r="AH34" i="17" s="1"/>
  <c r="AO34" i="17" s="1"/>
  <c r="BM35" i="17"/>
  <c r="AF47" i="17"/>
  <c r="AI47" i="17" s="1"/>
  <c r="AH47" i="17" s="1"/>
  <c r="AO47" i="17" s="1"/>
  <c r="BM48" i="17"/>
  <c r="AI80" i="17"/>
  <c r="AN95" i="17"/>
  <c r="BM129" i="17"/>
  <c r="BL129" i="17"/>
  <c r="AF84" i="17"/>
  <c r="AI84" i="17" s="1"/>
  <c r="AF11" i="17"/>
  <c r="AI11" i="17" s="1"/>
  <c r="R15" i="17"/>
  <c r="R22" i="17"/>
  <c r="AF38" i="17"/>
  <c r="AI38" i="17" s="1"/>
  <c r="AH38" i="17" s="1"/>
  <c r="AO38" i="17" s="1"/>
  <c r="AI59" i="17"/>
  <c r="AH59" i="17" s="1"/>
  <c r="AO59" i="17" s="1"/>
  <c r="AF62" i="17"/>
  <c r="AI62" i="17" s="1"/>
  <c r="AH62" i="17" s="1"/>
  <c r="AO62" i="17" s="1"/>
  <c r="AI73" i="17"/>
  <c r="AH73" i="17" s="1"/>
  <c r="AO73" i="17" s="1"/>
  <c r="AC79" i="17"/>
  <c r="AN99" i="17"/>
  <c r="AN102" i="17"/>
  <c r="AH134" i="17"/>
  <c r="AO134" i="17" s="1"/>
  <c r="AD135" i="17"/>
  <c r="AH142" i="17"/>
  <c r="AO142" i="17" s="1"/>
  <c r="AD143" i="17"/>
  <c r="AH124" i="17"/>
  <c r="AO124" i="17" s="1"/>
  <c r="AD125" i="17"/>
  <c r="R96" i="17"/>
  <c r="AP96" i="17" s="1"/>
  <c r="R83" i="17"/>
  <c r="AP83" i="17" s="1"/>
  <c r="R100" i="17"/>
  <c r="AP100" i="17" s="1"/>
  <c r="R90" i="17"/>
  <c r="AP90" i="17" s="1"/>
  <c r="R78" i="17"/>
  <c r="AP78" i="17" s="1"/>
  <c r="R94" i="17"/>
  <c r="AP94" i="17" s="1"/>
  <c r="R80" i="17"/>
  <c r="AP80" i="17" s="1"/>
  <c r="R20" i="17"/>
  <c r="AF28" i="17"/>
  <c r="AI28" i="17" s="1"/>
  <c r="AF42" i="17"/>
  <c r="BL55" i="17"/>
  <c r="AF79" i="17"/>
  <c r="AI79" i="17" s="1"/>
  <c r="AF82" i="17"/>
  <c r="AI82" i="17" s="1"/>
  <c r="AF90" i="17"/>
  <c r="AI90" i="17" s="1"/>
  <c r="AF92" i="17"/>
  <c r="AI92" i="17" s="1"/>
  <c r="BM120" i="17"/>
  <c r="BL120" i="17"/>
  <c r="AD140" i="17"/>
  <c r="AH139" i="17"/>
  <c r="AO139" i="17" s="1"/>
  <c r="AD79" i="17"/>
  <c r="AF83" i="17"/>
  <c r="AI83" i="17" s="1"/>
  <c r="AF113" i="17"/>
  <c r="AI113" i="17" s="1"/>
  <c r="AN113" i="17"/>
  <c r="BM143" i="17"/>
  <c r="BL143" i="17"/>
  <c r="AI2" i="17"/>
  <c r="AF10" i="17"/>
  <c r="AI10" i="17" s="1"/>
  <c r="R14" i="17"/>
  <c r="AF27" i="17"/>
  <c r="AI27" i="17" s="1"/>
  <c r="AF33" i="17"/>
  <c r="AF65" i="17"/>
  <c r="AI65" i="17" s="1"/>
  <c r="AH65" i="17" s="1"/>
  <c r="AO65" i="17" s="1"/>
  <c r="R81" i="17"/>
  <c r="AP81" i="17" s="1"/>
  <c r="R89" i="17"/>
  <c r="AP89" i="17" s="1"/>
  <c r="R93" i="17"/>
  <c r="AP93" i="17" s="1"/>
  <c r="AF102" i="17"/>
  <c r="AI102" i="17" s="1"/>
  <c r="BM105" i="17"/>
  <c r="BM109" i="17"/>
  <c r="BL109" i="17"/>
  <c r="BM140" i="17"/>
  <c r="BL140" i="17"/>
  <c r="AN59" i="17"/>
  <c r="AN73" i="17"/>
  <c r="AF75" i="17"/>
  <c r="AI75" i="17" s="1"/>
  <c r="AH75" i="17" s="1"/>
  <c r="AO75" i="17" s="1"/>
  <c r="R91" i="17"/>
  <c r="AP91" i="17" s="1"/>
  <c r="R98" i="17"/>
  <c r="AP98" i="17" s="1"/>
  <c r="BM115" i="17"/>
  <c r="BL122" i="17"/>
  <c r="AD130" i="17"/>
  <c r="AH129" i="17"/>
  <c r="AO129" i="17" s="1"/>
  <c r="BL132" i="17"/>
  <c r="AI55" i="17"/>
  <c r="AH55" i="17" s="1"/>
  <c r="AO55" i="17" s="1"/>
  <c r="AF16" i="17"/>
  <c r="AI16" i="17" s="1"/>
  <c r="AF25" i="17"/>
  <c r="AI25" i="17" s="1"/>
  <c r="R31" i="17"/>
  <c r="AF37" i="17"/>
  <c r="AI37" i="17" s="1"/>
  <c r="AH37" i="17" s="1"/>
  <c r="AO37" i="17" s="1"/>
  <c r="AI42" i="17"/>
  <c r="AH42" i="17" s="1"/>
  <c r="AO42" i="17" s="1"/>
  <c r="AN55" i="17"/>
  <c r="AI58" i="17"/>
  <c r="AH58" i="17" s="1"/>
  <c r="AO58" i="17" s="1"/>
  <c r="R85" i="17"/>
  <c r="AP85" i="17" s="1"/>
  <c r="AN90" i="17"/>
  <c r="AH137" i="17"/>
  <c r="AO137" i="17" s="1"/>
  <c r="AD138" i="17"/>
  <c r="AH146" i="17"/>
  <c r="AO146" i="17" s="1"/>
  <c r="AD147" i="17"/>
  <c r="R13" i="17"/>
  <c r="R19" i="17"/>
  <c r="AI72" i="17"/>
  <c r="AH72" i="17" s="1"/>
  <c r="AO72" i="17" s="1"/>
  <c r="BM130" i="17"/>
  <c r="BL130" i="17"/>
  <c r="AH132" i="17"/>
  <c r="AO132" i="17" s="1"/>
  <c r="AD133" i="17"/>
  <c r="AD144" i="17"/>
  <c r="R95" i="17"/>
  <c r="AP95" i="17" s="1"/>
  <c r="AN100" i="17"/>
  <c r="AN88" i="17"/>
  <c r="AF88" i="17"/>
  <c r="AI88" i="17" s="1"/>
  <c r="AI50" i="17"/>
  <c r="AH50" i="17" s="1"/>
  <c r="AO50" i="17" s="1"/>
  <c r="BL65" i="17"/>
  <c r="AF91" i="17"/>
  <c r="AN91" i="17"/>
  <c r="AI91" i="17"/>
  <c r="BM107" i="17"/>
  <c r="BM112" i="17"/>
  <c r="BM116" i="17"/>
  <c r="BL116" i="17"/>
  <c r="BM118" i="17"/>
  <c r="BL118" i="17"/>
  <c r="AD120" i="17"/>
  <c r="R30" i="17"/>
  <c r="BL50" i="17"/>
  <c r="BL75" i="17"/>
  <c r="R84" i="17"/>
  <c r="AP84" i="17" s="1"/>
  <c r="AN89" i="17"/>
  <c r="R101" i="17"/>
  <c r="AP101" i="17" s="1"/>
  <c r="BM104" i="17"/>
  <c r="BM68" i="17"/>
  <c r="AI85" i="17"/>
  <c r="AF98" i="17"/>
  <c r="AI98" i="17" s="1"/>
  <c r="BM110" i="17"/>
  <c r="BL110" i="17"/>
  <c r="BM138" i="17"/>
  <c r="BL138" i="17"/>
  <c r="AJ149" i="17"/>
  <c r="AF103" i="17"/>
  <c r="AI103" i="17" s="1"/>
  <c r="AN103" i="17"/>
  <c r="AN118" i="17"/>
  <c r="AF118" i="17"/>
  <c r="AI118" i="17" s="1"/>
  <c r="BM128" i="17"/>
  <c r="BL128" i="17"/>
  <c r="BM136" i="17"/>
  <c r="BL136" i="17"/>
  <c r="AN80" i="17"/>
  <c r="AH123" i="17"/>
  <c r="AO123" i="17" s="1"/>
  <c r="AD124" i="17"/>
  <c r="BM126" i="17"/>
  <c r="BL126" i="17"/>
  <c r="AH133" i="17"/>
  <c r="AO133" i="17" s="1"/>
  <c r="AD134" i="17"/>
  <c r="AI147" i="17"/>
  <c r="AH147" i="17" s="1"/>
  <c r="AO147" i="17" s="1"/>
  <c r="AI95" i="17"/>
  <c r="AN98" i="17"/>
  <c r="BM119" i="17"/>
  <c r="BL119" i="17"/>
  <c r="AF121" i="17"/>
  <c r="AD107" i="17"/>
  <c r="AN128" i="17"/>
  <c r="AF128" i="17"/>
  <c r="AI128" i="17" s="1"/>
  <c r="BL142" i="17"/>
  <c r="BM142" i="17"/>
  <c r="AN71" i="17"/>
  <c r="AF108" i="17"/>
  <c r="AI108" i="17" s="1"/>
  <c r="AN114" i="17"/>
  <c r="BM139" i="17"/>
  <c r="BL139" i="17"/>
  <c r="BM56" i="17"/>
  <c r="AN60" i="17"/>
  <c r="AN92" i="17"/>
  <c r="BL108" i="17"/>
  <c r="AH136" i="17"/>
  <c r="AO136" i="17" s="1"/>
  <c r="AD137" i="17"/>
  <c r="AI101" i="17"/>
  <c r="AI111" i="17"/>
  <c r="AI121" i="17"/>
  <c r="AN123" i="17"/>
  <c r="AI131" i="17"/>
  <c r="AN133" i="17"/>
  <c r="AI141" i="17"/>
  <c r="AN143" i="17"/>
  <c r="AI110" i="17"/>
  <c r="AN112" i="17"/>
  <c r="AI120" i="17"/>
  <c r="AN122" i="17"/>
  <c r="AI130" i="17"/>
  <c r="AN132" i="17"/>
  <c r="AI140" i="17"/>
  <c r="AN142" i="17"/>
  <c r="AF138" i="17"/>
  <c r="AI138" i="17" s="1"/>
  <c r="AN101" i="17"/>
  <c r="AN111" i="17"/>
  <c r="AN121" i="17"/>
  <c r="AN131" i="17"/>
  <c r="AN141" i="17"/>
  <c r="AF147" i="17"/>
  <c r="AF115" i="17"/>
  <c r="AI115" i="17" s="1"/>
  <c r="BL117" i="17"/>
  <c r="AF125" i="17"/>
  <c r="AI125" i="17" s="1"/>
  <c r="BL127" i="17"/>
  <c r="AF135" i="17"/>
  <c r="BL137" i="17"/>
  <c r="AF145" i="17"/>
  <c r="BL147" i="17"/>
  <c r="AF144" i="17"/>
  <c r="AI144" i="17" s="1"/>
  <c r="BL146" i="17"/>
  <c r="AI135" i="17"/>
  <c r="AI145" i="17"/>
  <c r="BL125" i="17"/>
  <c r="BL135" i="17"/>
  <c r="BL145" i="17"/>
  <c r="BL114" i="17"/>
  <c r="BL124" i="17"/>
  <c r="BL134" i="17"/>
  <c r="BL144" i="17"/>
  <c r="BL133" i="17"/>
  <c r="BT20" i="2"/>
  <c r="BT21" i="2"/>
  <c r="BT22" i="2"/>
  <c r="BT24" i="2"/>
  <c r="BT23" i="2"/>
  <c r="BT25" i="2"/>
  <c r="BT26" i="2"/>
  <c r="BT27" i="2"/>
  <c r="AR9" i="15"/>
  <c r="AQ9" i="15"/>
  <c r="AP9" i="15"/>
  <c r="J3" i="7"/>
  <c r="I3" i="7"/>
  <c r="H3" i="7"/>
  <c r="E3" i="7"/>
  <c r="E2" i="11"/>
  <c r="D2" i="11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T103" i="2"/>
  <c r="T104" i="2"/>
  <c r="T105" i="2"/>
  <c r="T106" i="2"/>
  <c r="T107" i="2"/>
  <c r="T108" i="2"/>
  <c r="T109" i="2"/>
  <c r="T110" i="2"/>
  <c r="AK110" i="2" s="1"/>
  <c r="T111" i="2"/>
  <c r="T112" i="2"/>
  <c r="AK112" i="2" s="1"/>
  <c r="T113" i="2"/>
  <c r="T114" i="2"/>
  <c r="T115" i="2"/>
  <c r="AK115" i="2" s="1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S103" i="2"/>
  <c r="Q103" i="2" s="1"/>
  <c r="S104" i="2"/>
  <c r="Q104" i="2" s="1"/>
  <c r="S105" i="2"/>
  <c r="Q105" i="2" s="1"/>
  <c r="S106" i="2"/>
  <c r="Q106" i="2" s="1"/>
  <c r="S107" i="2"/>
  <c r="Q107" i="2" s="1"/>
  <c r="S108" i="2"/>
  <c r="Q108" i="2" s="1"/>
  <c r="S109" i="2"/>
  <c r="Q109" i="2" s="1"/>
  <c r="S110" i="2"/>
  <c r="Q110" i="2" s="1"/>
  <c r="S111" i="2"/>
  <c r="Q111" i="2" s="1"/>
  <c r="S112" i="2"/>
  <c r="Q112" i="2" s="1"/>
  <c r="S113" i="2"/>
  <c r="Q113" i="2" s="1"/>
  <c r="S114" i="2"/>
  <c r="Q114" i="2" s="1"/>
  <c r="S115" i="2"/>
  <c r="Q115" i="2" s="1"/>
  <c r="S116" i="2"/>
  <c r="Q116" i="2" s="1"/>
  <c r="S117" i="2"/>
  <c r="Q117" i="2" s="1"/>
  <c r="S118" i="2"/>
  <c r="Q118" i="2" s="1"/>
  <c r="S119" i="2"/>
  <c r="Q119" i="2" s="1"/>
  <c r="S120" i="2"/>
  <c r="Q120" i="2" s="1"/>
  <c r="S121" i="2"/>
  <c r="Q121" i="2" s="1"/>
  <c r="S122" i="2"/>
  <c r="Q122" i="2" s="1"/>
  <c r="S123" i="2"/>
  <c r="Q123" i="2" s="1"/>
  <c r="S124" i="2"/>
  <c r="Q124" i="2" s="1"/>
  <c r="S125" i="2"/>
  <c r="Q125" i="2" s="1"/>
  <c r="S126" i="2"/>
  <c r="Q126" i="2" s="1"/>
  <c r="S127" i="2"/>
  <c r="Q127" i="2" s="1"/>
  <c r="S128" i="2"/>
  <c r="Q128" i="2" s="1"/>
  <c r="S129" i="2"/>
  <c r="Q129" i="2" s="1"/>
  <c r="S130" i="2"/>
  <c r="Q130" i="2" s="1"/>
  <c r="S131" i="2"/>
  <c r="Q131" i="2" s="1"/>
  <c r="S132" i="2"/>
  <c r="Q132" i="2" s="1"/>
  <c r="S133" i="2"/>
  <c r="Q133" i="2" s="1"/>
  <c r="S134" i="2"/>
  <c r="Q134" i="2" s="1"/>
  <c r="S135" i="2"/>
  <c r="Q135" i="2" s="1"/>
  <c r="S136" i="2"/>
  <c r="Q136" i="2" s="1"/>
  <c r="S137" i="2"/>
  <c r="Q137" i="2" s="1"/>
  <c r="S138" i="2"/>
  <c r="Q138" i="2" s="1"/>
  <c r="S139" i="2"/>
  <c r="Q139" i="2" s="1"/>
  <c r="S140" i="2"/>
  <c r="Q140" i="2" s="1"/>
  <c r="S141" i="2"/>
  <c r="Q141" i="2" s="1"/>
  <c r="S142" i="2"/>
  <c r="Q142" i="2" s="1"/>
  <c r="S143" i="2"/>
  <c r="Q143" i="2" s="1"/>
  <c r="S144" i="2"/>
  <c r="Q144" i="2" s="1"/>
  <c r="S145" i="2"/>
  <c r="Q145" i="2" s="1"/>
  <c r="S146" i="2"/>
  <c r="Q146" i="2" s="1"/>
  <c r="S147" i="2"/>
  <c r="Q147" i="2" s="1"/>
  <c r="S33" i="2"/>
  <c r="Q33" i="2" s="1"/>
  <c r="S34" i="2"/>
  <c r="Q34" i="2" s="1"/>
  <c r="S35" i="2"/>
  <c r="Q35" i="2" s="1"/>
  <c r="S36" i="2"/>
  <c r="Q36" i="2" s="1"/>
  <c r="S37" i="2"/>
  <c r="Q37" i="2" s="1"/>
  <c r="S38" i="2"/>
  <c r="Q38" i="2" s="1"/>
  <c r="S39" i="2"/>
  <c r="Q39" i="2" s="1"/>
  <c r="S40" i="2"/>
  <c r="Q40" i="2" s="1"/>
  <c r="S41" i="2"/>
  <c r="Q41" i="2" s="1"/>
  <c r="S42" i="2"/>
  <c r="Q42" i="2" s="1"/>
  <c r="S43" i="2"/>
  <c r="Q43" i="2" s="1"/>
  <c r="S44" i="2"/>
  <c r="Q44" i="2" s="1"/>
  <c r="S45" i="2"/>
  <c r="Q45" i="2" s="1"/>
  <c r="S46" i="2"/>
  <c r="Q46" i="2" s="1"/>
  <c r="S47" i="2"/>
  <c r="Q47" i="2" s="1"/>
  <c r="S48" i="2"/>
  <c r="Q48" i="2" s="1"/>
  <c r="S49" i="2"/>
  <c r="Q49" i="2" s="1"/>
  <c r="S50" i="2"/>
  <c r="Q50" i="2" s="1"/>
  <c r="S51" i="2"/>
  <c r="Q51" i="2" s="1"/>
  <c r="S52" i="2"/>
  <c r="Q52" i="2" s="1"/>
  <c r="S53" i="2"/>
  <c r="Q53" i="2" s="1"/>
  <c r="S54" i="2"/>
  <c r="Q54" i="2" s="1"/>
  <c r="S55" i="2"/>
  <c r="Q55" i="2" s="1"/>
  <c r="S56" i="2"/>
  <c r="Q56" i="2" s="1"/>
  <c r="S57" i="2"/>
  <c r="Q57" i="2" s="1"/>
  <c r="S58" i="2"/>
  <c r="Q58" i="2" s="1"/>
  <c r="S59" i="2"/>
  <c r="Q59" i="2" s="1"/>
  <c r="S60" i="2"/>
  <c r="Q60" i="2" s="1"/>
  <c r="S61" i="2"/>
  <c r="Q61" i="2" s="1"/>
  <c r="S62" i="2"/>
  <c r="Q62" i="2" s="1"/>
  <c r="S63" i="2"/>
  <c r="Q63" i="2" s="1"/>
  <c r="S64" i="2"/>
  <c r="Q64" i="2" s="1"/>
  <c r="S65" i="2"/>
  <c r="Q65" i="2" s="1"/>
  <c r="S66" i="2"/>
  <c r="Q66" i="2" s="1"/>
  <c r="S67" i="2"/>
  <c r="Q67" i="2" s="1"/>
  <c r="S68" i="2"/>
  <c r="Q68" i="2" s="1"/>
  <c r="S69" i="2"/>
  <c r="Q69" i="2" s="1"/>
  <c r="S70" i="2"/>
  <c r="Q70" i="2" s="1"/>
  <c r="S71" i="2"/>
  <c r="Q71" i="2" s="1"/>
  <c r="S72" i="2"/>
  <c r="Q72" i="2" s="1"/>
  <c r="S73" i="2"/>
  <c r="Q73" i="2" s="1"/>
  <c r="S74" i="2"/>
  <c r="Q74" i="2" s="1"/>
  <c r="S75" i="2"/>
  <c r="Q75" i="2" s="1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AH126" i="17" l="1"/>
  <c r="AO126" i="17" s="1"/>
  <c r="AD127" i="17"/>
  <c r="AD115" i="17"/>
  <c r="AD128" i="17"/>
  <c r="AH117" i="17"/>
  <c r="AO117" i="17" s="1"/>
  <c r="AD123" i="17"/>
  <c r="D284" i="13"/>
  <c r="D133" i="13"/>
  <c r="D142" i="13"/>
  <c r="AM3" i="7"/>
  <c r="BT30" i="2"/>
  <c r="F89" i="12"/>
  <c r="D128" i="13"/>
  <c r="D270" i="13"/>
  <c r="BL60" i="17"/>
  <c r="D263" i="13"/>
  <c r="BM53" i="17"/>
  <c r="D275" i="13"/>
  <c r="D132" i="13"/>
  <c r="BL64" i="17"/>
  <c r="D121" i="13"/>
  <c r="D108" i="13"/>
  <c r="BL67" i="17"/>
  <c r="BM67" i="17"/>
  <c r="D271" i="13"/>
  <c r="D129" i="13"/>
  <c r="D277" i="13"/>
  <c r="BM64" i="17"/>
  <c r="AP20" i="17"/>
  <c r="F88" i="12"/>
  <c r="D125" i="13"/>
  <c r="D267" i="13"/>
  <c r="AP14" i="17"/>
  <c r="F82" i="12"/>
  <c r="AP27" i="17"/>
  <c r="F95" i="12"/>
  <c r="F94" i="12"/>
  <c r="AP26" i="17"/>
  <c r="AP25" i="17"/>
  <c r="F93" i="12"/>
  <c r="AP29" i="17"/>
  <c r="F97" i="12"/>
  <c r="AP18" i="17"/>
  <c r="F86" i="12"/>
  <c r="AP12" i="17"/>
  <c r="F80" i="12"/>
  <c r="AP10" i="17"/>
  <c r="F78" i="12"/>
  <c r="AP28" i="17"/>
  <c r="F96" i="12"/>
  <c r="AP16" i="17"/>
  <c r="F84" i="12"/>
  <c r="AP6" i="17"/>
  <c r="F74" i="12"/>
  <c r="AP30" i="17"/>
  <c r="F98" i="12"/>
  <c r="D117" i="13"/>
  <c r="BL49" i="17"/>
  <c r="D259" i="13"/>
  <c r="AP7" i="17"/>
  <c r="F75" i="12"/>
  <c r="AP23" i="17"/>
  <c r="F91" i="12"/>
  <c r="AP31" i="17"/>
  <c r="F99" i="12"/>
  <c r="AP19" i="17"/>
  <c r="F87" i="12"/>
  <c r="AP24" i="17"/>
  <c r="F92" i="12"/>
  <c r="F77" i="12"/>
  <c r="AP9" i="17"/>
  <c r="AP13" i="17"/>
  <c r="F81" i="12"/>
  <c r="AP8" i="17"/>
  <c r="F76" i="12"/>
  <c r="AP17" i="17"/>
  <c r="F85" i="12"/>
  <c r="AP22" i="17"/>
  <c r="F90" i="12"/>
  <c r="AP11" i="17"/>
  <c r="F79" i="12"/>
  <c r="AP15" i="17"/>
  <c r="F83" i="12"/>
  <c r="AH138" i="17"/>
  <c r="AO138" i="17" s="1"/>
  <c r="AD139" i="17"/>
  <c r="AH128" i="17"/>
  <c r="AO128" i="17" s="1"/>
  <c r="AD129" i="17"/>
  <c r="AH144" i="17"/>
  <c r="AO144" i="17" s="1"/>
  <c r="AD145" i="17"/>
  <c r="AD109" i="17"/>
  <c r="AH108" i="17"/>
  <c r="AO108" i="17" s="1"/>
  <c r="AH118" i="17"/>
  <c r="AO118" i="17" s="1"/>
  <c r="AD119" i="17"/>
  <c r="S84" i="17"/>
  <c r="Q84" i="17" s="1"/>
  <c r="T84" i="17" s="1"/>
  <c r="S101" i="17"/>
  <c r="Q101" i="17" s="1"/>
  <c r="T101" i="17" s="1"/>
  <c r="S91" i="17"/>
  <c r="Q91" i="17" s="1"/>
  <c r="T91" i="17" s="1"/>
  <c r="S102" i="17"/>
  <c r="Q102" i="17" s="1"/>
  <c r="T102" i="17" s="1"/>
  <c r="S93" i="17"/>
  <c r="Q93" i="17" s="1"/>
  <c r="T93" i="17" s="1"/>
  <c r="S94" i="17"/>
  <c r="Q94" i="17" s="1"/>
  <c r="T94" i="17" s="1"/>
  <c r="S79" i="17"/>
  <c r="Q79" i="17" s="1"/>
  <c r="T79" i="17" s="1"/>
  <c r="S95" i="17"/>
  <c r="Q95" i="17" s="1"/>
  <c r="T95" i="17" s="1"/>
  <c r="S81" i="17"/>
  <c r="Q81" i="17" s="1"/>
  <c r="T81" i="17" s="1"/>
  <c r="S82" i="17"/>
  <c r="Q82" i="17" s="1"/>
  <c r="T82" i="17" s="1"/>
  <c r="S25" i="17"/>
  <c r="Q25" i="17" s="1"/>
  <c r="T25" i="17" s="1"/>
  <c r="G93" i="12" s="1"/>
  <c r="S16" i="17"/>
  <c r="Q16" i="17" s="1"/>
  <c r="T16" i="17" s="1"/>
  <c r="G84" i="12" s="1"/>
  <c r="S87" i="17"/>
  <c r="Q87" i="17" s="1"/>
  <c r="T87" i="17" s="1"/>
  <c r="S99" i="17"/>
  <c r="Q99" i="17" s="1"/>
  <c r="T99" i="17" s="1"/>
  <c r="S92" i="17"/>
  <c r="Q92" i="17" s="1"/>
  <c r="T92" i="17" s="1"/>
  <c r="S90" i="17"/>
  <c r="Q90" i="17" s="1"/>
  <c r="T90" i="17" s="1"/>
  <c r="S97" i="17"/>
  <c r="Q97" i="17" s="1"/>
  <c r="T97" i="17" s="1"/>
  <c r="S83" i="17"/>
  <c r="Q83" i="17" s="1"/>
  <c r="T83" i="17" s="1"/>
  <c r="S88" i="17"/>
  <c r="Q88" i="17" s="1"/>
  <c r="T88" i="17" s="1"/>
  <c r="S80" i="17"/>
  <c r="Q80" i="17" s="1"/>
  <c r="T80" i="17" s="1"/>
  <c r="S6" i="17"/>
  <c r="Q6" i="17" s="1"/>
  <c r="T6" i="17" s="1"/>
  <c r="G74" i="12" s="1"/>
  <c r="S19" i="17"/>
  <c r="Q19" i="17" s="1"/>
  <c r="T19" i="17" s="1"/>
  <c r="G87" i="12" s="1"/>
  <c r="S32" i="17"/>
  <c r="Q32" i="17" s="1"/>
  <c r="T32" i="17" s="1"/>
  <c r="G100" i="12" s="1"/>
  <c r="S13" i="17"/>
  <c r="Q13" i="17" s="1"/>
  <c r="T13" i="17" s="1"/>
  <c r="G81" i="12" s="1"/>
  <c r="S85" i="17"/>
  <c r="Q85" i="17" s="1"/>
  <c r="T85" i="17" s="1"/>
  <c r="S31" i="17"/>
  <c r="Q31" i="17" s="1"/>
  <c r="T31" i="17" s="1"/>
  <c r="G99" i="12" s="1"/>
  <c r="S14" i="17"/>
  <c r="Q14" i="17" s="1"/>
  <c r="T14" i="17" s="1"/>
  <c r="G82" i="12" s="1"/>
  <c r="S98" i="17"/>
  <c r="Q98" i="17" s="1"/>
  <c r="T98" i="17" s="1"/>
  <c r="S7" i="17"/>
  <c r="Q7" i="17" s="1"/>
  <c r="T7" i="17" s="1"/>
  <c r="G75" i="12" s="1"/>
  <c r="S22" i="17"/>
  <c r="Q22" i="17" s="1"/>
  <c r="T22" i="17" s="1"/>
  <c r="G90" i="12" s="1"/>
  <c r="S89" i="17"/>
  <c r="Q89" i="17" s="1"/>
  <c r="T89" i="17" s="1"/>
  <c r="S15" i="17"/>
  <c r="Q15" i="17" s="1"/>
  <c r="T15" i="17" s="1"/>
  <c r="G83" i="12" s="1"/>
  <c r="S20" i="17"/>
  <c r="Q20" i="17" s="1"/>
  <c r="T20" i="17" s="1"/>
  <c r="G88" i="12" s="1"/>
  <c r="S100" i="17"/>
  <c r="Q100" i="17" s="1"/>
  <c r="T100" i="17" s="1"/>
  <c r="S86" i="17"/>
  <c r="Q86" i="17" s="1"/>
  <c r="T86" i="17" s="1"/>
  <c r="S21" i="17"/>
  <c r="Q21" i="17" s="1"/>
  <c r="T21" i="17" s="1"/>
  <c r="G89" i="12" s="1"/>
  <c r="S8" i="17"/>
  <c r="Q8" i="17" s="1"/>
  <c r="T8" i="17" s="1"/>
  <c r="G76" i="12" s="1"/>
  <c r="S26" i="17"/>
  <c r="Q26" i="17" s="1"/>
  <c r="T26" i="17" s="1"/>
  <c r="G94" i="12" s="1"/>
  <c r="S78" i="17"/>
  <c r="Q78" i="17" s="1"/>
  <c r="T78" i="17" s="1"/>
  <c r="S23" i="17"/>
  <c r="Q23" i="17" s="1"/>
  <c r="T23" i="17" s="1"/>
  <c r="G91" i="12" s="1"/>
  <c r="S27" i="17"/>
  <c r="Q27" i="17" s="1"/>
  <c r="T27" i="17" s="1"/>
  <c r="G95" i="12" s="1"/>
  <c r="S96" i="17"/>
  <c r="Q96" i="17" s="1"/>
  <c r="T96" i="17" s="1"/>
  <c r="S24" i="17"/>
  <c r="Q24" i="17" s="1"/>
  <c r="T24" i="17" s="1"/>
  <c r="G92" i="12" s="1"/>
  <c r="S9" i="17"/>
  <c r="Q9" i="17" s="1"/>
  <c r="T9" i="17" s="1"/>
  <c r="G77" i="12" s="1"/>
  <c r="S28" i="17"/>
  <c r="Q28" i="17" s="1"/>
  <c r="T28" i="17" s="1"/>
  <c r="G96" i="12" s="1"/>
  <c r="S10" i="17"/>
  <c r="Q10" i="17" s="1"/>
  <c r="T10" i="17" s="1"/>
  <c r="G78" i="12" s="1"/>
  <c r="S12" i="17"/>
  <c r="Q12" i="17" s="1"/>
  <c r="T12" i="17" s="1"/>
  <c r="G80" i="12" s="1"/>
  <c r="S18" i="17"/>
  <c r="Q18" i="17" s="1"/>
  <c r="T18" i="17" s="1"/>
  <c r="G86" i="12" s="1"/>
  <c r="S30" i="17"/>
  <c r="Q30" i="17" s="1"/>
  <c r="T30" i="17" s="1"/>
  <c r="G98" i="12" s="1"/>
  <c r="S29" i="17"/>
  <c r="Q29" i="17" s="1"/>
  <c r="T29" i="17" s="1"/>
  <c r="G97" i="12" s="1"/>
  <c r="S11" i="17"/>
  <c r="Q11" i="17" s="1"/>
  <c r="T11" i="17" s="1"/>
  <c r="G79" i="12" s="1"/>
  <c r="S17" i="17"/>
  <c r="Q17" i="17" s="1"/>
  <c r="T17" i="17" s="1"/>
  <c r="G85" i="12" s="1"/>
  <c r="AD131" i="17"/>
  <c r="AH130" i="17"/>
  <c r="AO130" i="17" s="1"/>
  <c r="AH115" i="17"/>
  <c r="AO115" i="17" s="1"/>
  <c r="AD116" i="17"/>
  <c r="AH141" i="17"/>
  <c r="AO141" i="17" s="1"/>
  <c r="AD142" i="17"/>
  <c r="AD132" i="17"/>
  <c r="AH131" i="17"/>
  <c r="AO131" i="17" s="1"/>
  <c r="AH135" i="17"/>
  <c r="AO135" i="17" s="1"/>
  <c r="AD136" i="17"/>
  <c r="AD141" i="17"/>
  <c r="AH140" i="17"/>
  <c r="AO140" i="17" s="1"/>
  <c r="AH121" i="17"/>
  <c r="AO121" i="17" s="1"/>
  <c r="AD122" i="17"/>
  <c r="AD112" i="17"/>
  <c r="AH111" i="17"/>
  <c r="AO111" i="17" s="1"/>
  <c r="AH145" i="17"/>
  <c r="AO145" i="17" s="1"/>
  <c r="AD146" i="17"/>
  <c r="AC80" i="17"/>
  <c r="AC81" i="17" s="1"/>
  <c r="AC82" i="17" s="1"/>
  <c r="AD80" i="17"/>
  <c r="AH113" i="17"/>
  <c r="AO113" i="17" s="1"/>
  <c r="AD114" i="17"/>
  <c r="AD108" i="17"/>
  <c r="AH107" i="17"/>
  <c r="AO107" i="17" s="1"/>
  <c r="AH103" i="17"/>
  <c r="AO103" i="17" s="1"/>
  <c r="AD104" i="17"/>
  <c r="AD121" i="17"/>
  <c r="AH120" i="17"/>
  <c r="AO120" i="17" s="1"/>
  <c r="AH125" i="17"/>
  <c r="AO125" i="17" s="1"/>
  <c r="AD126" i="17"/>
  <c r="AD111" i="17"/>
  <c r="AH110" i="17"/>
  <c r="AO110" i="17" s="1"/>
  <c r="AD106" i="17"/>
  <c r="AH105" i="17"/>
  <c r="AO105" i="17" s="1"/>
  <c r="AD81" i="17"/>
  <c r="BL115" i="2"/>
  <c r="D537" i="13"/>
  <c r="D395" i="13"/>
  <c r="BL112" i="2"/>
  <c r="D534" i="13"/>
  <c r="D392" i="13"/>
  <c r="BL110" i="2"/>
  <c r="D532" i="13"/>
  <c r="D390" i="13"/>
  <c r="G64" i="12"/>
  <c r="AK68" i="2"/>
  <c r="G44" i="12"/>
  <c r="AK48" i="2"/>
  <c r="AK143" i="2"/>
  <c r="AK123" i="2"/>
  <c r="AK103" i="2"/>
  <c r="G63" i="12"/>
  <c r="AK67" i="2"/>
  <c r="G43" i="12"/>
  <c r="AK47" i="2"/>
  <c r="AK142" i="2"/>
  <c r="AK122" i="2"/>
  <c r="G62" i="12"/>
  <c r="AK66" i="2"/>
  <c r="G42" i="12"/>
  <c r="AK46" i="2"/>
  <c r="AK141" i="2"/>
  <c r="AK121" i="2"/>
  <c r="G61" i="12"/>
  <c r="AK65" i="2"/>
  <c r="G41" i="12"/>
  <c r="AK45" i="2"/>
  <c r="AK140" i="2"/>
  <c r="AK120" i="2"/>
  <c r="G60" i="12"/>
  <c r="AK64" i="2"/>
  <c r="G40" i="12"/>
  <c r="AK44" i="2"/>
  <c r="AK139" i="2"/>
  <c r="AK119" i="2"/>
  <c r="G59" i="12"/>
  <c r="AK63" i="2"/>
  <c r="G39" i="12"/>
  <c r="AK43" i="2"/>
  <c r="AK138" i="2"/>
  <c r="AK118" i="2"/>
  <c r="G58" i="12"/>
  <c r="AK62" i="2"/>
  <c r="G38" i="12"/>
  <c r="AK42" i="2"/>
  <c r="AK137" i="2"/>
  <c r="AK117" i="2"/>
  <c r="AK104" i="2"/>
  <c r="G57" i="12"/>
  <c r="AK61" i="2"/>
  <c r="G37" i="12"/>
  <c r="AK41" i="2"/>
  <c r="AK136" i="2"/>
  <c r="AK116" i="2"/>
  <c r="AK144" i="2"/>
  <c r="G56" i="12"/>
  <c r="AK60" i="2"/>
  <c r="G36" i="12"/>
  <c r="AK40" i="2"/>
  <c r="AK135" i="2"/>
  <c r="AK124" i="2"/>
  <c r="G55" i="12"/>
  <c r="AK59" i="2"/>
  <c r="G35" i="12"/>
  <c r="AK39" i="2"/>
  <c r="AK134" i="2"/>
  <c r="AK114" i="2"/>
  <c r="G54" i="12"/>
  <c r="AK58" i="2"/>
  <c r="G34" i="12"/>
  <c r="AK38" i="2"/>
  <c r="AK133" i="2"/>
  <c r="AK113" i="2"/>
  <c r="G32" i="12"/>
  <c r="AK36" i="2"/>
  <c r="G70" i="12"/>
  <c r="AK74" i="2"/>
  <c r="G50" i="12"/>
  <c r="AK54" i="2"/>
  <c r="G30" i="12"/>
  <c r="AK34" i="2"/>
  <c r="AK129" i="2"/>
  <c r="AK109" i="2"/>
  <c r="G65" i="12"/>
  <c r="AK69" i="2"/>
  <c r="AK111" i="2"/>
  <c r="G69" i="12"/>
  <c r="AK73" i="2"/>
  <c r="G49" i="12"/>
  <c r="AK53" i="2"/>
  <c r="G29" i="12"/>
  <c r="AK33" i="2"/>
  <c r="AK128" i="2"/>
  <c r="AK108" i="2"/>
  <c r="AK132" i="2"/>
  <c r="G51" i="12"/>
  <c r="AK55" i="2"/>
  <c r="G68" i="12"/>
  <c r="AK72" i="2"/>
  <c r="G48" i="12"/>
  <c r="AK52" i="2"/>
  <c r="AK147" i="2"/>
  <c r="AK127" i="2"/>
  <c r="AK107" i="2"/>
  <c r="G53" i="12"/>
  <c r="AK57" i="2"/>
  <c r="G52" i="12"/>
  <c r="AK56" i="2"/>
  <c r="G71" i="12"/>
  <c r="AK75" i="2"/>
  <c r="G31" i="12"/>
  <c r="AK35" i="2"/>
  <c r="AK130" i="2"/>
  <c r="G67" i="12"/>
  <c r="AK71" i="2"/>
  <c r="G47" i="12"/>
  <c r="AK51" i="2"/>
  <c r="AK146" i="2"/>
  <c r="AK126" i="2"/>
  <c r="AK106" i="2"/>
  <c r="G45" i="12"/>
  <c r="AK49" i="2"/>
  <c r="G33" i="12"/>
  <c r="AK37" i="2"/>
  <c r="AK131" i="2"/>
  <c r="G66" i="12"/>
  <c r="AK70" i="2"/>
  <c r="G46" i="12"/>
  <c r="AK50" i="2"/>
  <c r="AK145" i="2"/>
  <c r="AK125" i="2"/>
  <c r="AK105" i="2"/>
  <c r="F40" i="12"/>
  <c r="AP44" i="2"/>
  <c r="F57" i="12"/>
  <c r="AP61" i="2"/>
  <c r="F69" i="12"/>
  <c r="AP73" i="2"/>
  <c r="F49" i="12"/>
  <c r="AP53" i="2"/>
  <c r="F29" i="12"/>
  <c r="AP33" i="2"/>
  <c r="AP128" i="2"/>
  <c r="AP108" i="2"/>
  <c r="F68" i="12"/>
  <c r="AP72" i="2"/>
  <c r="F48" i="12"/>
  <c r="AP52" i="2"/>
  <c r="AP147" i="2"/>
  <c r="AP127" i="2"/>
  <c r="AP107" i="2"/>
  <c r="F67" i="12"/>
  <c r="AP71" i="2"/>
  <c r="F47" i="12"/>
  <c r="AP51" i="2"/>
  <c r="AP146" i="2"/>
  <c r="AP126" i="2"/>
  <c r="AP106" i="2"/>
  <c r="F66" i="12"/>
  <c r="AP70" i="2"/>
  <c r="F46" i="12"/>
  <c r="AP50" i="2"/>
  <c r="AP145" i="2"/>
  <c r="AP125" i="2"/>
  <c r="AP105" i="2"/>
  <c r="F63" i="12"/>
  <c r="AP67" i="2"/>
  <c r="F43" i="12"/>
  <c r="AP47" i="2"/>
  <c r="AP142" i="2"/>
  <c r="AP122" i="2"/>
  <c r="AP143" i="2"/>
  <c r="AP141" i="2"/>
  <c r="F44" i="12"/>
  <c r="AP48" i="2"/>
  <c r="F41" i="12"/>
  <c r="AP45" i="2"/>
  <c r="F65" i="12"/>
  <c r="AP69" i="2"/>
  <c r="AP104" i="2"/>
  <c r="F64" i="12"/>
  <c r="AP68" i="2"/>
  <c r="AP123" i="2"/>
  <c r="F60" i="12"/>
  <c r="AP64" i="2"/>
  <c r="AP124" i="2"/>
  <c r="F62" i="12"/>
  <c r="AP66" i="2"/>
  <c r="AP121" i="2"/>
  <c r="AP140" i="2"/>
  <c r="F59" i="12"/>
  <c r="AP63" i="2"/>
  <c r="F39" i="12"/>
  <c r="AP43" i="2"/>
  <c r="AP138" i="2"/>
  <c r="AP118" i="2"/>
  <c r="F58" i="12"/>
  <c r="AP62" i="2"/>
  <c r="F38" i="12"/>
  <c r="AP42" i="2"/>
  <c r="AP137" i="2"/>
  <c r="AP117" i="2"/>
  <c r="AP139" i="2"/>
  <c r="F45" i="12"/>
  <c r="AP49" i="2"/>
  <c r="AP103" i="2"/>
  <c r="F36" i="12"/>
  <c r="AP40" i="2"/>
  <c r="AP115" i="2"/>
  <c r="F42" i="12"/>
  <c r="AP46" i="2"/>
  <c r="F61" i="12"/>
  <c r="AP65" i="2"/>
  <c r="AP119" i="2"/>
  <c r="F37" i="12"/>
  <c r="AP41" i="2"/>
  <c r="AP116" i="2"/>
  <c r="AP135" i="2"/>
  <c r="F55" i="12"/>
  <c r="AP59" i="2"/>
  <c r="F35" i="12"/>
  <c r="AP39" i="2"/>
  <c r="AP134" i="2"/>
  <c r="AP114" i="2"/>
  <c r="F54" i="12"/>
  <c r="AP58" i="2"/>
  <c r="F34" i="12"/>
  <c r="AP38" i="2"/>
  <c r="AP133" i="2"/>
  <c r="AP113" i="2"/>
  <c r="AP120" i="2"/>
  <c r="F71" i="12"/>
  <c r="AP75" i="2"/>
  <c r="AP130" i="2"/>
  <c r="AP144" i="2"/>
  <c r="AP136" i="2"/>
  <c r="F56" i="12"/>
  <c r="AP60" i="2"/>
  <c r="F53" i="12"/>
  <c r="AP57" i="2"/>
  <c r="F33" i="12"/>
  <c r="AP37" i="2"/>
  <c r="AP132" i="2"/>
  <c r="AP112" i="2"/>
  <c r="F52" i="12"/>
  <c r="AP56" i="2"/>
  <c r="F32" i="12"/>
  <c r="AP36" i="2"/>
  <c r="AP131" i="2"/>
  <c r="AP111" i="2"/>
  <c r="F51" i="12"/>
  <c r="AP55" i="2"/>
  <c r="F31" i="12"/>
  <c r="AP35" i="2"/>
  <c r="AP110" i="2"/>
  <c r="F70" i="12"/>
  <c r="AP74" i="2"/>
  <c r="F50" i="12"/>
  <c r="AP54" i="2"/>
  <c r="F30" i="12"/>
  <c r="AP34" i="2"/>
  <c r="AP129" i="2"/>
  <c r="AP109" i="2"/>
  <c r="AZ79" i="2"/>
  <c r="AZ80" i="2"/>
  <c r="AZ81" i="2"/>
  <c r="AZ82" i="2"/>
  <c r="AZ83" i="2"/>
  <c r="AZ84" i="2"/>
  <c r="AZ85" i="2"/>
  <c r="AZ86" i="2"/>
  <c r="AZ87" i="2"/>
  <c r="AZ88" i="2"/>
  <c r="AZ89" i="2"/>
  <c r="AZ90" i="2"/>
  <c r="AZ91" i="2"/>
  <c r="AZ92" i="2"/>
  <c r="AZ93" i="2"/>
  <c r="AZ94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108" i="2"/>
  <c r="AZ109" i="2"/>
  <c r="AZ110" i="2"/>
  <c r="AZ111" i="2"/>
  <c r="AZ112" i="2"/>
  <c r="AZ113" i="2"/>
  <c r="AZ114" i="2"/>
  <c r="AZ115" i="2"/>
  <c r="AZ116" i="2"/>
  <c r="AZ117" i="2"/>
  <c r="AZ118" i="2"/>
  <c r="AZ119" i="2"/>
  <c r="AZ120" i="2"/>
  <c r="AZ121" i="2"/>
  <c r="AZ122" i="2"/>
  <c r="AZ123" i="2"/>
  <c r="AZ124" i="2"/>
  <c r="AZ125" i="2"/>
  <c r="AZ126" i="2"/>
  <c r="AZ127" i="2"/>
  <c r="AZ128" i="2"/>
  <c r="AZ129" i="2"/>
  <c r="AZ130" i="2"/>
  <c r="AZ131" i="2"/>
  <c r="AZ132" i="2"/>
  <c r="AZ133" i="2"/>
  <c r="AZ134" i="2"/>
  <c r="AZ135" i="2"/>
  <c r="AZ136" i="2"/>
  <c r="AZ137" i="2"/>
  <c r="AZ138" i="2"/>
  <c r="AZ139" i="2"/>
  <c r="AZ140" i="2"/>
  <c r="AZ141" i="2"/>
  <c r="AZ142" i="2"/>
  <c r="AZ143" i="2"/>
  <c r="AZ144" i="2"/>
  <c r="AZ145" i="2"/>
  <c r="AZ146" i="2"/>
  <c r="AZ147" i="2"/>
  <c r="AZ78" i="2"/>
  <c r="AY79" i="2"/>
  <c r="AY80" i="2"/>
  <c r="AY81" i="2"/>
  <c r="AY82" i="2"/>
  <c r="AY83" i="2"/>
  <c r="AY84" i="2"/>
  <c r="AY85" i="2"/>
  <c r="AY86" i="2"/>
  <c r="AY87" i="2"/>
  <c r="AY88" i="2"/>
  <c r="AY89" i="2"/>
  <c r="AY90" i="2"/>
  <c r="AY91" i="2"/>
  <c r="AY92" i="2"/>
  <c r="AY93" i="2"/>
  <c r="AY94" i="2"/>
  <c r="AY95" i="2"/>
  <c r="AY96" i="2"/>
  <c r="AY97" i="2"/>
  <c r="AY98" i="2"/>
  <c r="AY99" i="2"/>
  <c r="AY100" i="2"/>
  <c r="AY101" i="2"/>
  <c r="AY102" i="2"/>
  <c r="AY103" i="2"/>
  <c r="AY104" i="2"/>
  <c r="AY105" i="2"/>
  <c r="AY106" i="2"/>
  <c r="AY107" i="2"/>
  <c r="AY108" i="2"/>
  <c r="AY109" i="2"/>
  <c r="AY110" i="2"/>
  <c r="AY111" i="2"/>
  <c r="AY112" i="2"/>
  <c r="AY113" i="2"/>
  <c r="AY114" i="2"/>
  <c r="AY115" i="2"/>
  <c r="AY116" i="2"/>
  <c r="AY117" i="2"/>
  <c r="AY118" i="2"/>
  <c r="AY119" i="2"/>
  <c r="AY120" i="2"/>
  <c r="AY121" i="2"/>
  <c r="AY122" i="2"/>
  <c r="AY123" i="2"/>
  <c r="AY124" i="2"/>
  <c r="AY125" i="2"/>
  <c r="AY126" i="2"/>
  <c r="AY127" i="2"/>
  <c r="AY128" i="2"/>
  <c r="AY129" i="2"/>
  <c r="AY130" i="2"/>
  <c r="AY131" i="2"/>
  <c r="AY132" i="2"/>
  <c r="AY133" i="2"/>
  <c r="AY134" i="2"/>
  <c r="AY135" i="2"/>
  <c r="AY136" i="2"/>
  <c r="AY137" i="2"/>
  <c r="AY138" i="2"/>
  <c r="AY139" i="2"/>
  <c r="AY140" i="2"/>
  <c r="AY141" i="2"/>
  <c r="AY142" i="2"/>
  <c r="AY143" i="2"/>
  <c r="AY144" i="2"/>
  <c r="AY145" i="2"/>
  <c r="AY146" i="2"/>
  <c r="AY147" i="2"/>
  <c r="AY78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35" i="2"/>
  <c r="AY36" i="2"/>
  <c r="AY37" i="2"/>
  <c r="AY38" i="2"/>
  <c r="AY39" i="2"/>
  <c r="AY40" i="2"/>
  <c r="AY41" i="2"/>
  <c r="AY42" i="2"/>
  <c r="AY43" i="2"/>
  <c r="AY44" i="2"/>
  <c r="AY45" i="2"/>
  <c r="AY46" i="2"/>
  <c r="AY47" i="2"/>
  <c r="AY48" i="2"/>
  <c r="AY49" i="2"/>
  <c r="AY50" i="2"/>
  <c r="AY51" i="2"/>
  <c r="AY52" i="2"/>
  <c r="AY53" i="2"/>
  <c r="AY54" i="2"/>
  <c r="AY55" i="2"/>
  <c r="AY56" i="2"/>
  <c r="AY57" i="2"/>
  <c r="AY58" i="2"/>
  <c r="AY59" i="2"/>
  <c r="AY60" i="2"/>
  <c r="AY61" i="2"/>
  <c r="AY62" i="2"/>
  <c r="AY63" i="2"/>
  <c r="AY64" i="2"/>
  <c r="AY65" i="2"/>
  <c r="AY66" i="2"/>
  <c r="AY67" i="2"/>
  <c r="AY68" i="2"/>
  <c r="AY69" i="2"/>
  <c r="AY70" i="2"/>
  <c r="AY71" i="2"/>
  <c r="AY72" i="2"/>
  <c r="AY73" i="2"/>
  <c r="AY74" i="2"/>
  <c r="AY75" i="2"/>
  <c r="AY6" i="2"/>
  <c r="AI1" i="2"/>
  <c r="AK30" i="17" l="1"/>
  <c r="U30" i="17"/>
  <c r="U7" i="17"/>
  <c r="AK7" i="17"/>
  <c r="U81" i="17"/>
  <c r="AK81" i="17"/>
  <c r="AH6" i="17"/>
  <c r="AK18" i="17"/>
  <c r="U18" i="17"/>
  <c r="AK98" i="17"/>
  <c r="U98" i="17"/>
  <c r="U95" i="17"/>
  <c r="AK95" i="17"/>
  <c r="AK12" i="17"/>
  <c r="U12" i="17"/>
  <c r="U10" i="17"/>
  <c r="AK10" i="17"/>
  <c r="AK31" i="17"/>
  <c r="U31" i="17"/>
  <c r="U94" i="17"/>
  <c r="AK94" i="17"/>
  <c r="U86" i="17"/>
  <c r="AK86" i="17"/>
  <c r="U22" i="17"/>
  <c r="AK22" i="17"/>
  <c r="U79" i="17"/>
  <c r="AK79" i="17"/>
  <c r="AK28" i="17"/>
  <c r="U28" i="17"/>
  <c r="U85" i="17"/>
  <c r="AK85" i="17"/>
  <c r="U93" i="17"/>
  <c r="AK93" i="17"/>
  <c r="U8" i="17"/>
  <c r="AK8" i="17"/>
  <c r="AK29" i="17"/>
  <c r="U29" i="17"/>
  <c r="U14" i="17"/>
  <c r="AK14" i="17"/>
  <c r="U9" i="17"/>
  <c r="AK9" i="17"/>
  <c r="U13" i="17"/>
  <c r="AK13" i="17"/>
  <c r="U102" i="17"/>
  <c r="AK102" i="17"/>
  <c r="AK91" i="17"/>
  <c r="U91" i="17"/>
  <c r="U24" i="17"/>
  <c r="AK24" i="17"/>
  <c r="U32" i="17"/>
  <c r="AK32" i="17"/>
  <c r="U96" i="17"/>
  <c r="AK96" i="17"/>
  <c r="U19" i="17"/>
  <c r="AK19" i="17"/>
  <c r="AK101" i="17"/>
  <c r="U101" i="17"/>
  <c r="U21" i="17"/>
  <c r="AK21" i="17"/>
  <c r="U27" i="17"/>
  <c r="AK27" i="17"/>
  <c r="U84" i="17"/>
  <c r="AK84" i="17"/>
  <c r="AH8" i="17"/>
  <c r="BO7" i="17"/>
  <c r="BO10" i="17"/>
  <c r="BO11" i="17"/>
  <c r="BO6" i="17"/>
  <c r="BO12" i="17"/>
  <c r="BO13" i="17"/>
  <c r="AK6" i="17"/>
  <c r="BO14" i="17"/>
  <c r="BO9" i="17"/>
  <c r="BO15" i="17"/>
  <c r="BO8" i="17"/>
  <c r="U6" i="17"/>
  <c r="U23" i="17"/>
  <c r="AK23" i="17"/>
  <c r="U80" i="17"/>
  <c r="AK80" i="17"/>
  <c r="U88" i="17"/>
  <c r="AK88" i="17"/>
  <c r="BO79" i="17"/>
  <c r="BO87" i="17"/>
  <c r="BO85" i="17"/>
  <c r="BO81" i="17"/>
  <c r="BO86" i="17"/>
  <c r="BO78" i="17"/>
  <c r="AK78" i="17"/>
  <c r="BO82" i="17"/>
  <c r="BO83" i="17"/>
  <c r="BO80" i="17"/>
  <c r="BO84" i="17"/>
  <c r="U78" i="17"/>
  <c r="AC83" i="17"/>
  <c r="AD82" i="17"/>
  <c r="AK26" i="17"/>
  <c r="U26" i="17"/>
  <c r="U83" i="17"/>
  <c r="AK83" i="17"/>
  <c r="AH7" i="17"/>
  <c r="U97" i="17"/>
  <c r="AK97" i="17"/>
  <c r="AK90" i="17"/>
  <c r="U90" i="17"/>
  <c r="U92" i="17"/>
  <c r="AK92" i="17"/>
  <c r="AK100" i="17"/>
  <c r="U100" i="17"/>
  <c r="AK99" i="17"/>
  <c r="U99" i="17"/>
  <c r="U20" i="17"/>
  <c r="AK20" i="17"/>
  <c r="AK87" i="17"/>
  <c r="U87" i="17"/>
  <c r="AK17" i="17"/>
  <c r="U17" i="17"/>
  <c r="U15" i="17"/>
  <c r="AK15" i="17"/>
  <c r="U16" i="17"/>
  <c r="AK16" i="17"/>
  <c r="AK11" i="17"/>
  <c r="U11" i="17"/>
  <c r="AK89" i="17"/>
  <c r="U89" i="17"/>
  <c r="U25" i="17"/>
  <c r="AK25" i="17"/>
  <c r="AK82" i="17"/>
  <c r="U82" i="17"/>
  <c r="D547" i="13"/>
  <c r="D405" i="13"/>
  <c r="BL125" i="2"/>
  <c r="D459" i="13"/>
  <c r="D317" i="13"/>
  <c r="BL37" i="2"/>
  <c r="D175" i="13"/>
  <c r="D33" i="13"/>
  <c r="D478" i="13"/>
  <c r="D336" i="13"/>
  <c r="BL56" i="2"/>
  <c r="D194" i="13"/>
  <c r="D52" i="13"/>
  <c r="BL128" i="2"/>
  <c r="D550" i="13"/>
  <c r="D408" i="13"/>
  <c r="BL74" i="2"/>
  <c r="D212" i="13"/>
  <c r="D70" i="13"/>
  <c r="D496" i="13"/>
  <c r="D354" i="13"/>
  <c r="D197" i="13"/>
  <c r="D481" i="13"/>
  <c r="D339" i="13"/>
  <c r="BL59" i="2"/>
  <c r="D55" i="13"/>
  <c r="D526" i="13"/>
  <c r="D384" i="13"/>
  <c r="BL104" i="2"/>
  <c r="D561" i="13"/>
  <c r="D419" i="13"/>
  <c r="BL139" i="2"/>
  <c r="D204" i="13"/>
  <c r="D62" i="13"/>
  <c r="D488" i="13"/>
  <c r="D346" i="13"/>
  <c r="BL66" i="2"/>
  <c r="D190" i="13"/>
  <c r="D48" i="13"/>
  <c r="D474" i="13"/>
  <c r="D332" i="13"/>
  <c r="BL52" i="2"/>
  <c r="D491" i="13"/>
  <c r="D207" i="13"/>
  <c r="D65" i="13"/>
  <c r="BL69" i="2"/>
  <c r="D349" i="13"/>
  <c r="D187" i="13"/>
  <c r="D45" i="13"/>
  <c r="D329" i="13"/>
  <c r="D471" i="13"/>
  <c r="BL49" i="2"/>
  <c r="D337" i="13"/>
  <c r="BL57" i="2"/>
  <c r="D53" i="13"/>
  <c r="D195" i="13"/>
  <c r="D479" i="13"/>
  <c r="D171" i="13"/>
  <c r="D29" i="13"/>
  <c r="D455" i="13"/>
  <c r="D313" i="13"/>
  <c r="BL33" i="2"/>
  <c r="D458" i="13"/>
  <c r="D316" i="13"/>
  <c r="BL36" i="2"/>
  <c r="D174" i="13"/>
  <c r="D32" i="13"/>
  <c r="D546" i="13"/>
  <c r="D404" i="13"/>
  <c r="BL124" i="2"/>
  <c r="BL117" i="2"/>
  <c r="D539" i="13"/>
  <c r="D397" i="13"/>
  <c r="D466" i="13"/>
  <c r="D324" i="13"/>
  <c r="BL44" i="2"/>
  <c r="D182" i="13"/>
  <c r="D40" i="13"/>
  <c r="D544" i="13"/>
  <c r="D402" i="13"/>
  <c r="BL122" i="2"/>
  <c r="D528" i="13"/>
  <c r="D386" i="13"/>
  <c r="BL106" i="2"/>
  <c r="D387" i="13"/>
  <c r="D529" i="13"/>
  <c r="BL107" i="2"/>
  <c r="D191" i="13"/>
  <c r="D49" i="13"/>
  <c r="D475" i="13"/>
  <c r="D333" i="13"/>
  <c r="BL53" i="2"/>
  <c r="BL135" i="2"/>
  <c r="D557" i="13"/>
  <c r="D415" i="13"/>
  <c r="BL137" i="2"/>
  <c r="D559" i="13"/>
  <c r="D417" i="13"/>
  <c r="D486" i="13"/>
  <c r="D344" i="13"/>
  <c r="BL64" i="2"/>
  <c r="D202" i="13"/>
  <c r="D60" i="13"/>
  <c r="D564" i="13"/>
  <c r="D422" i="13"/>
  <c r="BL142" i="2"/>
  <c r="BL113" i="2"/>
  <c r="D535" i="13"/>
  <c r="D393" i="13"/>
  <c r="D548" i="13"/>
  <c r="D406" i="13"/>
  <c r="BL126" i="2"/>
  <c r="D462" i="13"/>
  <c r="D320" i="13"/>
  <c r="BL40" i="2"/>
  <c r="D178" i="13"/>
  <c r="D36" i="13"/>
  <c r="D464" i="13"/>
  <c r="D322" i="13"/>
  <c r="BL42" i="2"/>
  <c r="D180" i="13"/>
  <c r="D38" i="13"/>
  <c r="D542" i="13"/>
  <c r="D400" i="13"/>
  <c r="BL120" i="2"/>
  <c r="D185" i="13"/>
  <c r="D43" i="13"/>
  <c r="BL47" i="2"/>
  <c r="D469" i="13"/>
  <c r="D327" i="13"/>
  <c r="D211" i="13"/>
  <c r="D69" i="13"/>
  <c r="D495" i="13"/>
  <c r="D353" i="13"/>
  <c r="BL73" i="2"/>
  <c r="BL133" i="2"/>
  <c r="D555" i="13"/>
  <c r="D413" i="13"/>
  <c r="D549" i="13"/>
  <c r="D407" i="13"/>
  <c r="BL127" i="2"/>
  <c r="D568" i="13"/>
  <c r="D426" i="13"/>
  <c r="BL146" i="2"/>
  <c r="D427" i="13"/>
  <c r="D569" i="13"/>
  <c r="BL147" i="2"/>
  <c r="BL111" i="2"/>
  <c r="D533" i="13"/>
  <c r="D391" i="13"/>
  <c r="D482" i="13"/>
  <c r="D340" i="13"/>
  <c r="BL60" i="2"/>
  <c r="D56" i="13"/>
  <c r="D198" i="13"/>
  <c r="D484" i="13"/>
  <c r="D342" i="13"/>
  <c r="BL62" i="2"/>
  <c r="D200" i="13"/>
  <c r="D58" i="13"/>
  <c r="D562" i="13"/>
  <c r="D420" i="13"/>
  <c r="BL140" i="2"/>
  <c r="D205" i="13"/>
  <c r="D63" i="13"/>
  <c r="D347" i="13"/>
  <c r="D489" i="13"/>
  <c r="BL67" i="2"/>
  <c r="D527" i="13"/>
  <c r="D385" i="13"/>
  <c r="BL105" i="2"/>
  <c r="D460" i="13"/>
  <c r="D318" i="13"/>
  <c r="BL38" i="2"/>
  <c r="D176" i="13"/>
  <c r="D34" i="13"/>
  <c r="D189" i="13"/>
  <c r="D47" i="13"/>
  <c r="D473" i="13"/>
  <c r="D331" i="13"/>
  <c r="BL51" i="2"/>
  <c r="D480" i="13"/>
  <c r="D338" i="13"/>
  <c r="BL58" i="2"/>
  <c r="D196" i="13"/>
  <c r="D54" i="13"/>
  <c r="D209" i="13"/>
  <c r="D67" i="13"/>
  <c r="D493" i="13"/>
  <c r="D351" i="13"/>
  <c r="BL71" i="2"/>
  <c r="BL116" i="2"/>
  <c r="D538" i="13"/>
  <c r="D396" i="13"/>
  <c r="D560" i="13"/>
  <c r="D418" i="13"/>
  <c r="BL138" i="2"/>
  <c r="D345" i="13"/>
  <c r="D487" i="13"/>
  <c r="BL65" i="2"/>
  <c r="D61" i="13"/>
  <c r="D203" i="13"/>
  <c r="D403" i="13"/>
  <c r="D545" i="13"/>
  <c r="BL123" i="2"/>
  <c r="D540" i="13"/>
  <c r="D398" i="13"/>
  <c r="BL118" i="2"/>
  <c r="D567" i="13"/>
  <c r="D425" i="13"/>
  <c r="BL145" i="2"/>
  <c r="D472" i="13"/>
  <c r="D188" i="13"/>
  <c r="D46" i="13"/>
  <c r="D330" i="13"/>
  <c r="BL50" i="2"/>
  <c r="BL130" i="2"/>
  <c r="D552" i="13"/>
  <c r="D410" i="13"/>
  <c r="BL55" i="2"/>
  <c r="D193" i="13"/>
  <c r="D51" i="13"/>
  <c r="D477" i="13"/>
  <c r="D335" i="13"/>
  <c r="D551" i="13"/>
  <c r="D409" i="13"/>
  <c r="BL129" i="2"/>
  <c r="BL114" i="2"/>
  <c r="D536" i="13"/>
  <c r="D394" i="13"/>
  <c r="BL136" i="2"/>
  <c r="D558" i="13"/>
  <c r="D416" i="13"/>
  <c r="BL43" i="2"/>
  <c r="D465" i="13"/>
  <c r="D323" i="13"/>
  <c r="D181" i="13"/>
  <c r="D39" i="13"/>
  <c r="BL121" i="2"/>
  <c r="D543" i="13"/>
  <c r="D401" i="13"/>
  <c r="D565" i="13"/>
  <c r="D423" i="13"/>
  <c r="BL143" i="2"/>
  <c r="D325" i="13"/>
  <c r="D467" i="13"/>
  <c r="BL45" i="2"/>
  <c r="D183" i="13"/>
  <c r="D41" i="13"/>
  <c r="D525" i="13"/>
  <c r="D383" i="13"/>
  <c r="BL103" i="2"/>
  <c r="D208" i="13"/>
  <c r="D66" i="13"/>
  <c r="D492" i="13"/>
  <c r="D350" i="13"/>
  <c r="BL70" i="2"/>
  <c r="D31" i="13"/>
  <c r="D173" i="13"/>
  <c r="BL35" i="2"/>
  <c r="D315" i="13"/>
  <c r="D457" i="13"/>
  <c r="BL132" i="2"/>
  <c r="D554" i="13"/>
  <c r="D412" i="13"/>
  <c r="BL34" i="2"/>
  <c r="D172" i="13"/>
  <c r="D30" i="13"/>
  <c r="D456" i="13"/>
  <c r="D314" i="13"/>
  <c r="BL134" i="2"/>
  <c r="D556" i="13"/>
  <c r="D414" i="13"/>
  <c r="D463" i="13"/>
  <c r="D321" i="13"/>
  <c r="BL41" i="2"/>
  <c r="D179" i="13"/>
  <c r="D37" i="13"/>
  <c r="BL63" i="2"/>
  <c r="D485" i="13"/>
  <c r="D343" i="13"/>
  <c r="D201" i="13"/>
  <c r="D59" i="13"/>
  <c r="D563" i="13"/>
  <c r="D421" i="13"/>
  <c r="BL141" i="2"/>
  <c r="D186" i="13"/>
  <c r="D44" i="13"/>
  <c r="BL48" i="2"/>
  <c r="D470" i="13"/>
  <c r="D328" i="13"/>
  <c r="D210" i="13"/>
  <c r="D68" i="13"/>
  <c r="D494" i="13"/>
  <c r="D352" i="13"/>
  <c r="BL72" i="2"/>
  <c r="D566" i="13"/>
  <c r="D424" i="13"/>
  <c r="BL144" i="2"/>
  <c r="BL109" i="2"/>
  <c r="D531" i="13"/>
  <c r="D389" i="13"/>
  <c r="D553" i="13"/>
  <c r="BL131" i="2"/>
  <c r="D411" i="13"/>
  <c r="D71" i="13"/>
  <c r="D213" i="13"/>
  <c r="BL75" i="2"/>
  <c r="D497" i="13"/>
  <c r="D355" i="13"/>
  <c r="BL108" i="2"/>
  <c r="D530" i="13"/>
  <c r="D388" i="13"/>
  <c r="BL54" i="2"/>
  <c r="D192" i="13"/>
  <c r="D50" i="13"/>
  <c r="D476" i="13"/>
  <c r="D334" i="13"/>
  <c r="D177" i="13"/>
  <c r="D461" i="13"/>
  <c r="D319" i="13"/>
  <c r="BL39" i="2"/>
  <c r="D35" i="13"/>
  <c r="D483" i="13"/>
  <c r="D341" i="13"/>
  <c r="BL61" i="2"/>
  <c r="D199" i="13"/>
  <c r="D57" i="13"/>
  <c r="D399" i="13"/>
  <c r="BL119" i="2"/>
  <c r="D541" i="13"/>
  <c r="D184" i="13"/>
  <c r="D42" i="13"/>
  <c r="D468" i="13"/>
  <c r="D326" i="13"/>
  <c r="BL46" i="2"/>
  <c r="D206" i="13"/>
  <c r="D64" i="13"/>
  <c r="BL68" i="2"/>
  <c r="D490" i="13"/>
  <c r="D348" i="13"/>
  <c r="R92" i="2"/>
  <c r="R29" i="2"/>
  <c r="R94" i="2"/>
  <c r="R31" i="2"/>
  <c r="R95" i="2"/>
  <c r="R32" i="2"/>
  <c r="R96" i="2"/>
  <c r="R97" i="2"/>
  <c r="R98" i="2"/>
  <c r="R99" i="2"/>
  <c r="R100" i="2"/>
  <c r="R101" i="2"/>
  <c r="R102" i="2"/>
  <c r="R30" i="2"/>
  <c r="R27" i="2"/>
  <c r="R25" i="2"/>
  <c r="R26" i="2"/>
  <c r="R93" i="2"/>
  <c r="R91" i="2"/>
  <c r="R28" i="2"/>
  <c r="R19" i="2"/>
  <c r="R24" i="2"/>
  <c r="R79" i="2"/>
  <c r="R17" i="2"/>
  <c r="R80" i="2"/>
  <c r="R18" i="2"/>
  <c r="R86" i="2"/>
  <c r="R81" i="2"/>
  <c r="R22" i="2"/>
  <c r="R87" i="2"/>
  <c r="R88" i="2"/>
  <c r="R78" i="2"/>
  <c r="R8" i="2"/>
  <c r="R89" i="2"/>
  <c r="R7" i="2"/>
  <c r="R90" i="2"/>
  <c r="R9" i="2"/>
  <c r="R85" i="2"/>
  <c r="R16" i="2"/>
  <c r="R83" i="2"/>
  <c r="R10" i="2"/>
  <c r="R82" i="2"/>
  <c r="R23" i="2"/>
  <c r="R11" i="2"/>
  <c r="R13" i="2"/>
  <c r="R14" i="2"/>
  <c r="R15" i="2"/>
  <c r="R6" i="2"/>
  <c r="R20" i="2"/>
  <c r="R12" i="2"/>
  <c r="R84" i="2"/>
  <c r="R21" i="2"/>
  <c r="AI2" i="2"/>
  <c r="D83" i="13" l="1"/>
  <c r="D225" i="13"/>
  <c r="D91" i="13"/>
  <c r="D233" i="13"/>
  <c r="D231" i="13"/>
  <c r="D89" i="13"/>
  <c r="D82" i="13"/>
  <c r="D224" i="13"/>
  <c r="D227" i="13"/>
  <c r="D85" i="13"/>
  <c r="D78" i="13"/>
  <c r="D220" i="13"/>
  <c r="D230" i="13"/>
  <c r="D88" i="13"/>
  <c r="D222" i="13"/>
  <c r="D80" i="13"/>
  <c r="D97" i="13"/>
  <c r="D239" i="13"/>
  <c r="D218" i="13"/>
  <c r="D76" i="13"/>
  <c r="D216" i="13"/>
  <c r="D74" i="13"/>
  <c r="D236" i="13"/>
  <c r="D94" i="13"/>
  <c r="D99" i="13"/>
  <c r="D241" i="13"/>
  <c r="D87" i="13"/>
  <c r="D229" i="13"/>
  <c r="D242" i="13"/>
  <c r="D100" i="13"/>
  <c r="D234" i="13"/>
  <c r="D92" i="13"/>
  <c r="D235" i="13"/>
  <c r="D93" i="13"/>
  <c r="D238" i="13"/>
  <c r="D96" i="13"/>
  <c r="D86" i="13"/>
  <c r="D228" i="13"/>
  <c r="D232" i="13"/>
  <c r="D90" i="13"/>
  <c r="D75" i="13"/>
  <c r="D217" i="13"/>
  <c r="D79" i="13"/>
  <c r="D221" i="13"/>
  <c r="D81" i="13"/>
  <c r="D223" i="13"/>
  <c r="D226" i="13"/>
  <c r="D84" i="13"/>
  <c r="D237" i="13"/>
  <c r="D95" i="13"/>
  <c r="D77" i="13"/>
  <c r="D219" i="13"/>
  <c r="D98" i="13"/>
  <c r="D240" i="13"/>
  <c r="AO6" i="17"/>
  <c r="A74" i="12"/>
  <c r="AO8" i="17"/>
  <c r="A76" i="12"/>
  <c r="AO7" i="17"/>
  <c r="A75" i="12"/>
  <c r="BM91" i="17"/>
  <c r="BL91" i="17"/>
  <c r="BM90" i="17"/>
  <c r="BL90" i="17"/>
  <c r="BM94" i="17"/>
  <c r="BL94" i="17"/>
  <c r="BM15" i="17"/>
  <c r="BL15" i="17"/>
  <c r="BM23" i="17"/>
  <c r="BL23" i="17"/>
  <c r="BM21" i="17"/>
  <c r="BL21" i="17"/>
  <c r="BM14" i="17"/>
  <c r="BL14" i="17"/>
  <c r="AC149" i="17"/>
  <c r="BO88" i="17"/>
  <c r="BM92" i="17"/>
  <c r="BL92" i="17"/>
  <c r="BM99" i="17"/>
  <c r="BL99" i="17"/>
  <c r="BM85" i="17"/>
  <c r="BL85" i="17"/>
  <c r="AC148" i="17"/>
  <c r="BM89" i="17"/>
  <c r="BL89" i="17"/>
  <c r="BL31" i="17"/>
  <c r="BM31" i="17"/>
  <c r="BM17" i="17"/>
  <c r="BL17" i="17"/>
  <c r="AC84" i="17"/>
  <c r="AD83" i="17"/>
  <c r="BM101" i="17"/>
  <c r="BL101" i="17"/>
  <c r="BM29" i="17"/>
  <c r="BL29" i="17"/>
  <c r="BM87" i="17"/>
  <c r="BL87" i="17"/>
  <c r="BL19" i="17"/>
  <c r="BM19" i="17"/>
  <c r="BM8" i="17"/>
  <c r="BL8" i="17"/>
  <c r="BM98" i="17"/>
  <c r="BL98" i="17"/>
  <c r="BM82" i="17"/>
  <c r="BL82" i="17"/>
  <c r="BM100" i="17"/>
  <c r="BL100" i="17"/>
  <c r="BM24" i="17"/>
  <c r="BL24" i="17"/>
  <c r="BL25" i="17"/>
  <c r="BM25" i="17"/>
  <c r="BM18" i="17"/>
  <c r="BL18" i="17"/>
  <c r="BM102" i="17"/>
  <c r="BL102" i="17"/>
  <c r="BM26" i="17"/>
  <c r="BL26" i="17"/>
  <c r="BM20" i="17"/>
  <c r="BL20" i="17"/>
  <c r="AC76" i="17"/>
  <c r="E34" i="1" s="1"/>
  <c r="BL12" i="17"/>
  <c r="BM12" i="17"/>
  <c r="BM32" i="17"/>
  <c r="BL32" i="17"/>
  <c r="AC77" i="17"/>
  <c r="E38" i="1" s="1"/>
  <c r="BO16" i="17"/>
  <c r="BM10" i="17"/>
  <c r="BL10" i="17"/>
  <c r="BM96" i="17"/>
  <c r="BL96" i="17"/>
  <c r="BL93" i="17"/>
  <c r="BM93" i="17"/>
  <c r="BM95" i="17"/>
  <c r="BL95" i="17"/>
  <c r="BM6" i="17"/>
  <c r="BL6" i="17"/>
  <c r="BM81" i="17"/>
  <c r="BL81" i="17"/>
  <c r="BM22" i="17"/>
  <c r="BL22" i="17"/>
  <c r="BL97" i="17"/>
  <c r="BM97" i="17"/>
  <c r="AH9" i="17"/>
  <c r="BM7" i="17"/>
  <c r="BL7" i="17"/>
  <c r="BL11" i="17"/>
  <c r="BM11" i="17"/>
  <c r="BM88" i="17"/>
  <c r="BL88" i="17"/>
  <c r="BM84" i="17"/>
  <c r="BL84" i="17"/>
  <c r="BL13" i="17"/>
  <c r="BM13" i="17"/>
  <c r="BL86" i="17"/>
  <c r="BM86" i="17"/>
  <c r="BL16" i="17"/>
  <c r="BM16" i="17"/>
  <c r="BM78" i="17"/>
  <c r="BL78" i="17"/>
  <c r="BM28" i="17"/>
  <c r="BL28" i="17"/>
  <c r="BM79" i="17"/>
  <c r="BL79" i="17"/>
  <c r="BM83" i="17"/>
  <c r="BL83" i="17"/>
  <c r="BM80" i="17"/>
  <c r="BL80" i="17"/>
  <c r="BM27" i="17"/>
  <c r="BL27" i="17"/>
  <c r="BM9" i="17"/>
  <c r="BL9" i="17"/>
  <c r="BL30" i="17"/>
  <c r="BM30" i="17"/>
  <c r="F12" i="12"/>
  <c r="AP16" i="2"/>
  <c r="AP93" i="2"/>
  <c r="AP88" i="2"/>
  <c r="F24" i="12"/>
  <c r="AP28" i="2"/>
  <c r="AP85" i="2"/>
  <c r="AP97" i="2"/>
  <c r="AP83" i="2"/>
  <c r="AP86" i="2"/>
  <c r="F18" i="12"/>
  <c r="AP22" i="2"/>
  <c r="F26" i="12"/>
  <c r="AP30" i="2"/>
  <c r="AP95" i="2"/>
  <c r="AP91" i="2"/>
  <c r="F21" i="12"/>
  <c r="AP25" i="2"/>
  <c r="AP89" i="2"/>
  <c r="AP78" i="2"/>
  <c r="F8" i="12"/>
  <c r="AP12" i="2"/>
  <c r="F16" i="12"/>
  <c r="AP20" i="2"/>
  <c r="AP81" i="2"/>
  <c r="F10" i="12"/>
  <c r="AP14" i="2"/>
  <c r="AP80" i="2"/>
  <c r="F7" i="12"/>
  <c r="AP11" i="2"/>
  <c r="F13" i="12"/>
  <c r="AP17" i="2"/>
  <c r="F27" i="12"/>
  <c r="AP31" i="2"/>
  <c r="F22" i="12"/>
  <c r="AP26" i="2"/>
  <c r="F23" i="12"/>
  <c r="AP27" i="2"/>
  <c r="AP101" i="2"/>
  <c r="AP87" i="2"/>
  <c r="AP96" i="2"/>
  <c r="F9" i="12"/>
  <c r="AP13" i="2"/>
  <c r="F19" i="12"/>
  <c r="AP23" i="2"/>
  <c r="AP79" i="2"/>
  <c r="AP94" i="2"/>
  <c r="AP102" i="2"/>
  <c r="AP84" i="2"/>
  <c r="AP99" i="2"/>
  <c r="F2" i="12"/>
  <c r="AP6" i="2"/>
  <c r="F28" i="12"/>
  <c r="AP32" i="2"/>
  <c r="AP82" i="2"/>
  <c r="F20" i="12"/>
  <c r="AP24" i="2"/>
  <c r="F25" i="12"/>
  <c r="AP29" i="2"/>
  <c r="F5" i="12"/>
  <c r="AP9" i="2"/>
  <c r="AP90" i="2"/>
  <c r="F3" i="12"/>
  <c r="AP7" i="2"/>
  <c r="F4" i="12"/>
  <c r="AP8" i="2"/>
  <c r="F17" i="12"/>
  <c r="AP21" i="2"/>
  <c r="AP100" i="2"/>
  <c r="AP98" i="2"/>
  <c r="F11" i="12"/>
  <c r="AP15" i="2"/>
  <c r="F14" i="12"/>
  <c r="AP18" i="2"/>
  <c r="F6" i="12"/>
  <c r="AP10" i="2"/>
  <c r="F15" i="12"/>
  <c r="AP19" i="2"/>
  <c r="AP92" i="2"/>
  <c r="S100" i="2"/>
  <c r="Q100" i="2" s="1"/>
  <c r="T100" i="2" s="1"/>
  <c r="AK100" i="2" s="1"/>
  <c r="S102" i="2"/>
  <c r="Q102" i="2" s="1"/>
  <c r="T102" i="2" s="1"/>
  <c r="AK102" i="2" s="1"/>
  <c r="S101" i="2"/>
  <c r="Q101" i="2" s="1"/>
  <c r="T101" i="2" s="1"/>
  <c r="AK101" i="2" s="1"/>
  <c r="S25" i="2"/>
  <c r="Q25" i="2" s="1"/>
  <c r="T25" i="2" s="1"/>
  <c r="AK25" i="2" s="1"/>
  <c r="S26" i="2"/>
  <c r="Q26" i="2" s="1"/>
  <c r="T26" i="2" s="1"/>
  <c r="AK26" i="2" s="1"/>
  <c r="S27" i="2"/>
  <c r="Q27" i="2" s="1"/>
  <c r="T27" i="2" s="1"/>
  <c r="AK27" i="2" s="1"/>
  <c r="S91" i="2"/>
  <c r="Q91" i="2" s="1"/>
  <c r="T91" i="2" s="1"/>
  <c r="AK91" i="2" s="1"/>
  <c r="S28" i="2"/>
  <c r="Q28" i="2" s="1"/>
  <c r="T28" i="2" s="1"/>
  <c r="AK28" i="2" s="1"/>
  <c r="S92" i="2"/>
  <c r="Q92" i="2" s="1"/>
  <c r="T92" i="2" s="1"/>
  <c r="AK92" i="2" s="1"/>
  <c r="S29" i="2"/>
  <c r="Q29" i="2" s="1"/>
  <c r="T29" i="2" s="1"/>
  <c r="AK29" i="2" s="1"/>
  <c r="S93" i="2"/>
  <c r="Q93" i="2" s="1"/>
  <c r="T93" i="2" s="1"/>
  <c r="AK93" i="2" s="1"/>
  <c r="S30" i="2"/>
  <c r="Q30" i="2" s="1"/>
  <c r="T30" i="2" s="1"/>
  <c r="AK30" i="2" s="1"/>
  <c r="S94" i="2"/>
  <c r="Q94" i="2" s="1"/>
  <c r="T94" i="2" s="1"/>
  <c r="AK94" i="2" s="1"/>
  <c r="S31" i="2"/>
  <c r="Q31" i="2" s="1"/>
  <c r="T31" i="2" s="1"/>
  <c r="AK31" i="2" s="1"/>
  <c r="S95" i="2"/>
  <c r="Q95" i="2" s="1"/>
  <c r="T95" i="2" s="1"/>
  <c r="AK95" i="2" s="1"/>
  <c r="S32" i="2"/>
  <c r="Q32" i="2" s="1"/>
  <c r="T32" i="2" s="1"/>
  <c r="AK32" i="2" s="1"/>
  <c r="S96" i="2"/>
  <c r="Q96" i="2" s="1"/>
  <c r="T96" i="2" s="1"/>
  <c r="AK96" i="2" s="1"/>
  <c r="S97" i="2"/>
  <c r="Q97" i="2" s="1"/>
  <c r="T97" i="2" s="1"/>
  <c r="AK97" i="2" s="1"/>
  <c r="S98" i="2"/>
  <c r="Q98" i="2" s="1"/>
  <c r="T98" i="2" s="1"/>
  <c r="AK98" i="2" s="1"/>
  <c r="S99" i="2"/>
  <c r="Q99" i="2" s="1"/>
  <c r="T99" i="2" s="1"/>
  <c r="AK99" i="2" s="1"/>
  <c r="S81" i="2"/>
  <c r="Q81" i="2" s="1"/>
  <c r="T81" i="2" s="1"/>
  <c r="AK81" i="2" s="1"/>
  <c r="S79" i="2"/>
  <c r="Q79" i="2" s="1"/>
  <c r="T79" i="2" s="1"/>
  <c r="AK79" i="2" s="1"/>
  <c r="S17" i="2"/>
  <c r="Q17" i="2" s="1"/>
  <c r="T17" i="2" s="1"/>
  <c r="AK17" i="2" s="1"/>
  <c r="S80" i="2"/>
  <c r="Q80" i="2" s="1"/>
  <c r="T80" i="2" s="1"/>
  <c r="AK80" i="2" s="1"/>
  <c r="S18" i="2"/>
  <c r="Q18" i="2" s="1"/>
  <c r="T18" i="2" s="1"/>
  <c r="AK18" i="2" s="1"/>
  <c r="S82" i="2"/>
  <c r="Q82" i="2" s="1"/>
  <c r="T82" i="2" s="1"/>
  <c r="AK82" i="2" s="1"/>
  <c r="S19" i="2"/>
  <c r="Q19" i="2" s="1"/>
  <c r="T19" i="2" s="1"/>
  <c r="AK19" i="2" s="1"/>
  <c r="S20" i="2"/>
  <c r="Q20" i="2" s="1"/>
  <c r="T20" i="2" s="1"/>
  <c r="AK20" i="2" s="1"/>
  <c r="S87" i="2"/>
  <c r="Q87" i="2" s="1"/>
  <c r="T87" i="2" s="1"/>
  <c r="AK87" i="2" s="1"/>
  <c r="S88" i="2"/>
  <c r="Q88" i="2" s="1"/>
  <c r="T88" i="2" s="1"/>
  <c r="AK88" i="2" s="1"/>
  <c r="S78" i="2"/>
  <c r="Q78" i="2" s="1"/>
  <c r="T78" i="2" s="1"/>
  <c r="S8" i="2"/>
  <c r="Q8" i="2" s="1"/>
  <c r="T8" i="2" s="1"/>
  <c r="AK8" i="2" s="1"/>
  <c r="S9" i="2"/>
  <c r="Q9" i="2" s="1"/>
  <c r="T9" i="2" s="1"/>
  <c r="AK9" i="2" s="1"/>
  <c r="S10" i="2"/>
  <c r="Q10" i="2" s="1"/>
  <c r="T10" i="2" s="1"/>
  <c r="AK10" i="2" s="1"/>
  <c r="S89" i="2"/>
  <c r="Q89" i="2" s="1"/>
  <c r="T89" i="2" s="1"/>
  <c r="AK89" i="2" s="1"/>
  <c r="S7" i="2"/>
  <c r="Q7" i="2" s="1"/>
  <c r="T7" i="2" s="1"/>
  <c r="AK7" i="2" s="1"/>
  <c r="S90" i="2"/>
  <c r="Q90" i="2" s="1"/>
  <c r="T90" i="2" s="1"/>
  <c r="AK90" i="2" s="1"/>
  <c r="S15" i="2"/>
  <c r="Q15" i="2" s="1"/>
  <c r="T15" i="2" s="1"/>
  <c r="AK15" i="2" s="1"/>
  <c r="S6" i="2"/>
  <c r="Q6" i="2" s="1"/>
  <c r="T6" i="2" s="1"/>
  <c r="S83" i="2"/>
  <c r="Q83" i="2" s="1"/>
  <c r="T83" i="2" s="1"/>
  <c r="AK83" i="2" s="1"/>
  <c r="S85" i="2"/>
  <c r="Q85" i="2" s="1"/>
  <c r="T85" i="2" s="1"/>
  <c r="AK85" i="2" s="1"/>
  <c r="S24" i="2"/>
  <c r="Q24" i="2" s="1"/>
  <c r="T24" i="2" s="1"/>
  <c r="AK24" i="2" s="1"/>
  <c r="S11" i="2"/>
  <c r="Q11" i="2" s="1"/>
  <c r="T11" i="2" s="1"/>
  <c r="AK11" i="2" s="1"/>
  <c r="S16" i="2"/>
  <c r="Q16" i="2" s="1"/>
  <c r="T16" i="2" s="1"/>
  <c r="AK16" i="2" s="1"/>
  <c r="S12" i="2"/>
  <c r="Q12" i="2" s="1"/>
  <c r="T12" i="2" s="1"/>
  <c r="AK12" i="2" s="1"/>
  <c r="S13" i="2"/>
  <c r="Q13" i="2" s="1"/>
  <c r="T13" i="2" s="1"/>
  <c r="AK13" i="2" s="1"/>
  <c r="S14" i="2"/>
  <c r="Q14" i="2" s="1"/>
  <c r="T14" i="2" s="1"/>
  <c r="AK14" i="2" s="1"/>
  <c r="S86" i="2"/>
  <c r="Q86" i="2" s="1"/>
  <c r="T86" i="2" s="1"/>
  <c r="AK86" i="2" s="1"/>
  <c r="S21" i="2"/>
  <c r="Q21" i="2" s="1"/>
  <c r="T21" i="2" s="1"/>
  <c r="AK21" i="2" s="1"/>
  <c r="S84" i="2"/>
  <c r="Q84" i="2" s="1"/>
  <c r="T84" i="2" s="1"/>
  <c r="AK84" i="2" s="1"/>
  <c r="S22" i="2"/>
  <c r="Q22" i="2" s="1"/>
  <c r="T22" i="2" s="1"/>
  <c r="AK22" i="2" s="1"/>
  <c r="S23" i="2"/>
  <c r="Q23" i="2" s="1"/>
  <c r="T23" i="2" s="1"/>
  <c r="AK23" i="2" s="1"/>
  <c r="A77" i="13" l="1"/>
  <c r="A219" i="13"/>
  <c r="AO9" i="17"/>
  <c r="A77" i="12"/>
  <c r="BM148" i="17"/>
  <c r="BL148" i="17"/>
  <c r="BL76" i="17"/>
  <c r="R38" i="1" s="1"/>
  <c r="BM76" i="17"/>
  <c r="R34" i="1" s="1"/>
  <c r="AC85" i="17"/>
  <c r="AD84" i="17"/>
  <c r="AH10" i="17"/>
  <c r="A78" i="13" s="1"/>
  <c r="D170" i="13"/>
  <c r="D28" i="13"/>
  <c r="D454" i="13"/>
  <c r="D312" i="13"/>
  <c r="D145" i="13"/>
  <c r="D287" i="13"/>
  <c r="D429" i="13"/>
  <c r="BL7" i="2"/>
  <c r="D3" i="13"/>
  <c r="BL89" i="2"/>
  <c r="D369" i="13"/>
  <c r="D511" i="13"/>
  <c r="D517" i="13"/>
  <c r="D375" i="13"/>
  <c r="D147" i="13"/>
  <c r="D5" i="13"/>
  <c r="D289" i="13"/>
  <c r="D431" i="13"/>
  <c r="BL94" i="2"/>
  <c r="D516" i="13"/>
  <c r="D374" i="13"/>
  <c r="D444" i="13"/>
  <c r="D302" i="13"/>
  <c r="D160" i="13"/>
  <c r="D18" i="13"/>
  <c r="D515" i="13"/>
  <c r="D373" i="13"/>
  <c r="D168" i="13"/>
  <c r="D26" i="13"/>
  <c r="D310" i="13"/>
  <c r="D452" i="13"/>
  <c r="D443" i="13"/>
  <c r="D301" i="13"/>
  <c r="D159" i="13"/>
  <c r="D17" i="13"/>
  <c r="BL87" i="2"/>
  <c r="D509" i="13"/>
  <c r="D367" i="13"/>
  <c r="D372" i="13"/>
  <c r="D514" i="13"/>
  <c r="D148" i="13"/>
  <c r="D6" i="13"/>
  <c r="D290" i="13"/>
  <c r="D432" i="13"/>
  <c r="D152" i="13"/>
  <c r="D10" i="13"/>
  <c r="BL14" i="2"/>
  <c r="D436" i="13"/>
  <c r="D294" i="13"/>
  <c r="D441" i="13"/>
  <c r="D299" i="13"/>
  <c r="D157" i="13"/>
  <c r="D15" i="13"/>
  <c r="D371" i="13"/>
  <c r="D513" i="13"/>
  <c r="D164" i="13"/>
  <c r="D22" i="13"/>
  <c r="D448" i="13"/>
  <c r="D306" i="13"/>
  <c r="BL26" i="2"/>
  <c r="D442" i="13"/>
  <c r="D300" i="13"/>
  <c r="D16" i="13"/>
  <c r="D158" i="13"/>
  <c r="D504" i="13"/>
  <c r="D362" i="13"/>
  <c r="BL82" i="2"/>
  <c r="D523" i="13"/>
  <c r="D381" i="13"/>
  <c r="D445" i="13"/>
  <c r="D303" i="13"/>
  <c r="D161" i="13"/>
  <c r="D19" i="13"/>
  <c r="D508" i="13"/>
  <c r="D366" i="13"/>
  <c r="D438" i="13"/>
  <c r="D296" i="13"/>
  <c r="BL16" i="2"/>
  <c r="D154" i="13"/>
  <c r="D12" i="13"/>
  <c r="D149" i="13"/>
  <c r="D7" i="13"/>
  <c r="D433" i="13"/>
  <c r="D291" i="13"/>
  <c r="BL11" i="2"/>
  <c r="D507" i="13"/>
  <c r="D365" i="13"/>
  <c r="BL85" i="2"/>
  <c r="D503" i="13"/>
  <c r="D361" i="13"/>
  <c r="BL81" i="2"/>
  <c r="D522" i="13"/>
  <c r="D380" i="13"/>
  <c r="D146" i="13"/>
  <c r="D4" i="13"/>
  <c r="D430" i="13"/>
  <c r="D288" i="13"/>
  <c r="D510" i="13"/>
  <c r="D368" i="13"/>
  <c r="BL88" i="2"/>
  <c r="D166" i="13"/>
  <c r="D24" i="13"/>
  <c r="D450" i="13"/>
  <c r="D308" i="13"/>
  <c r="D165" i="13"/>
  <c r="D23" i="13"/>
  <c r="D449" i="13"/>
  <c r="D307" i="13"/>
  <c r="BL27" i="2"/>
  <c r="D440" i="13"/>
  <c r="D298" i="13"/>
  <c r="D156" i="13"/>
  <c r="D14" i="13"/>
  <c r="D502" i="13"/>
  <c r="D360" i="13"/>
  <c r="BL80" i="2"/>
  <c r="D501" i="13"/>
  <c r="D359" i="13"/>
  <c r="BL79" i="2"/>
  <c r="D150" i="13"/>
  <c r="D8" i="13"/>
  <c r="D434" i="13"/>
  <c r="D292" i="13"/>
  <c r="BL12" i="2"/>
  <c r="D305" i="13"/>
  <c r="D447" i="13"/>
  <c r="BL25" i="2"/>
  <c r="D21" i="13"/>
  <c r="D163" i="13"/>
  <c r="D439" i="13"/>
  <c r="D297" i="13"/>
  <c r="BL17" i="2"/>
  <c r="D155" i="13"/>
  <c r="D13" i="13"/>
  <c r="D520" i="13"/>
  <c r="D378" i="13"/>
  <c r="D379" i="13"/>
  <c r="BL99" i="2"/>
  <c r="D521" i="13"/>
  <c r="BL97" i="2"/>
  <c r="D519" i="13"/>
  <c r="D377" i="13"/>
  <c r="D169" i="13"/>
  <c r="D27" i="13"/>
  <c r="D453" i="13"/>
  <c r="D311" i="13"/>
  <c r="D506" i="13"/>
  <c r="D364" i="13"/>
  <c r="BL84" i="2"/>
  <c r="D167" i="13"/>
  <c r="D25" i="13"/>
  <c r="D309" i="13"/>
  <c r="D451" i="13"/>
  <c r="BL13" i="2"/>
  <c r="D151" i="13"/>
  <c r="D9" i="13"/>
  <c r="D435" i="13"/>
  <c r="D293" i="13"/>
  <c r="D446" i="13"/>
  <c r="D304" i="13"/>
  <c r="D162" i="13"/>
  <c r="D20" i="13"/>
  <c r="D524" i="13"/>
  <c r="D382" i="13"/>
  <c r="D505" i="13"/>
  <c r="D363" i="13"/>
  <c r="BL83" i="2"/>
  <c r="D437" i="13"/>
  <c r="BL15" i="2"/>
  <c r="D153" i="13"/>
  <c r="D11" i="13"/>
  <c r="D295" i="13"/>
  <c r="BL90" i="2"/>
  <c r="D512" i="13"/>
  <c r="D370" i="13"/>
  <c r="D518" i="13"/>
  <c r="D376" i="13"/>
  <c r="BO80" i="2"/>
  <c r="BO85" i="2"/>
  <c r="BO84" i="2"/>
  <c r="BO87" i="2"/>
  <c r="BO86" i="2"/>
  <c r="BO83" i="2"/>
  <c r="BO82" i="2"/>
  <c r="AK78" i="2"/>
  <c r="BO81" i="2"/>
  <c r="BO79" i="2"/>
  <c r="BO78" i="2"/>
  <c r="BO12" i="2"/>
  <c r="BO11" i="2"/>
  <c r="AK6" i="2"/>
  <c r="BO10" i="2"/>
  <c r="BO7" i="2"/>
  <c r="BO6" i="2"/>
  <c r="BO9" i="2"/>
  <c r="BO8" i="2"/>
  <c r="BO13" i="2"/>
  <c r="BO14" i="2"/>
  <c r="BO15" i="2"/>
  <c r="U98" i="2"/>
  <c r="U32" i="2"/>
  <c r="G28" i="12"/>
  <c r="U95" i="2"/>
  <c r="U31" i="2"/>
  <c r="G27" i="12"/>
  <c r="U97" i="2"/>
  <c r="U94" i="2"/>
  <c r="U30" i="2"/>
  <c r="G26" i="12"/>
  <c r="U93" i="2"/>
  <c r="U29" i="2"/>
  <c r="G25" i="12"/>
  <c r="U92" i="2"/>
  <c r="U28" i="2"/>
  <c r="G24" i="12"/>
  <c r="U27" i="2"/>
  <c r="G23" i="12"/>
  <c r="U26" i="2"/>
  <c r="G22" i="12"/>
  <c r="U96" i="2"/>
  <c r="G21" i="12"/>
  <c r="U25" i="2"/>
  <c r="U91" i="2"/>
  <c r="U101" i="2"/>
  <c r="U102" i="2"/>
  <c r="U99" i="2"/>
  <c r="U100" i="2"/>
  <c r="U81" i="2"/>
  <c r="U83" i="2"/>
  <c r="U6" i="2"/>
  <c r="G2" i="12"/>
  <c r="G11" i="12"/>
  <c r="U15" i="2"/>
  <c r="U89" i="2"/>
  <c r="G6" i="12"/>
  <c r="U10" i="2"/>
  <c r="G16" i="12"/>
  <c r="U20" i="2"/>
  <c r="G3" i="12"/>
  <c r="U7" i="2"/>
  <c r="U9" i="2"/>
  <c r="G5" i="12"/>
  <c r="U90" i="2"/>
  <c r="U23" i="2"/>
  <c r="G19" i="12"/>
  <c r="G4" i="12"/>
  <c r="U8" i="2"/>
  <c r="U85" i="2"/>
  <c r="U78" i="2"/>
  <c r="G18" i="12"/>
  <c r="U22" i="2"/>
  <c r="U84" i="2"/>
  <c r="U88" i="2"/>
  <c r="U21" i="2"/>
  <c r="G17" i="12"/>
  <c r="U87" i="2"/>
  <c r="U86" i="2"/>
  <c r="G8" i="12"/>
  <c r="U12" i="2"/>
  <c r="U80" i="2"/>
  <c r="U19" i="2"/>
  <c r="G15" i="12"/>
  <c r="U82" i="2"/>
  <c r="U17" i="2"/>
  <c r="G13" i="12"/>
  <c r="G10" i="12"/>
  <c r="U14" i="2"/>
  <c r="G9" i="12"/>
  <c r="U13" i="2"/>
  <c r="U18" i="2"/>
  <c r="G14" i="12"/>
  <c r="U16" i="2"/>
  <c r="G12" i="12"/>
  <c r="G7" i="12"/>
  <c r="U11" i="2"/>
  <c r="U24" i="2"/>
  <c r="G20" i="12"/>
  <c r="U79" i="2"/>
  <c r="S27" i="15"/>
  <c r="S28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AO10" i="17" l="1"/>
  <c r="A78" i="12"/>
  <c r="AH11" i="17"/>
  <c r="A79" i="13" s="1"/>
  <c r="AC86" i="17"/>
  <c r="AD85" i="17"/>
  <c r="D428" i="13"/>
  <c r="D286" i="13"/>
  <c r="D144" i="13"/>
  <c r="D2" i="13"/>
  <c r="D500" i="13"/>
  <c r="D358" i="13"/>
  <c r="AC76" i="2"/>
  <c r="E33" i="1" s="1"/>
  <c r="BO16" i="2"/>
  <c r="AC77" i="2"/>
  <c r="E37" i="1" s="1"/>
  <c r="AC149" i="2"/>
  <c r="N3" i="7" s="1"/>
  <c r="BO88" i="2"/>
  <c r="AC148" i="2"/>
  <c r="AO33" i="15"/>
  <c r="AP33" i="15"/>
  <c r="AQ33" i="15"/>
  <c r="AR33" i="15"/>
  <c r="AO34" i="15"/>
  <c r="AP34" i="15"/>
  <c r="AQ34" i="15"/>
  <c r="AR34" i="15"/>
  <c r="AO35" i="15"/>
  <c r="AP35" i="15"/>
  <c r="AQ35" i="15"/>
  <c r="AR35" i="15"/>
  <c r="AO36" i="15"/>
  <c r="AP36" i="15"/>
  <c r="AQ36" i="15"/>
  <c r="AR36" i="15"/>
  <c r="AO37" i="15"/>
  <c r="AP37" i="15"/>
  <c r="AQ37" i="15"/>
  <c r="AR37" i="15"/>
  <c r="AO38" i="15"/>
  <c r="AP38" i="15"/>
  <c r="AQ38" i="15"/>
  <c r="AR38" i="15"/>
  <c r="AO39" i="15"/>
  <c r="AP39" i="15"/>
  <c r="AQ39" i="15"/>
  <c r="AR39" i="15"/>
  <c r="AO40" i="15"/>
  <c r="AP40" i="15"/>
  <c r="AQ40" i="15"/>
  <c r="AR40" i="15"/>
  <c r="AO41" i="15"/>
  <c r="AP41" i="15"/>
  <c r="AQ41" i="15"/>
  <c r="AR41" i="15"/>
  <c r="AO42" i="15"/>
  <c r="AP42" i="15"/>
  <c r="AQ42" i="15"/>
  <c r="AR42" i="15"/>
  <c r="AO43" i="15"/>
  <c r="AP43" i="15"/>
  <c r="AQ43" i="15"/>
  <c r="AR43" i="15"/>
  <c r="AO44" i="15"/>
  <c r="AP44" i="15"/>
  <c r="AQ44" i="15"/>
  <c r="AR44" i="15"/>
  <c r="AO45" i="15"/>
  <c r="AP45" i="15"/>
  <c r="AQ45" i="15"/>
  <c r="AR45" i="15"/>
  <c r="AO46" i="15"/>
  <c r="AP46" i="15"/>
  <c r="AQ46" i="15"/>
  <c r="AR46" i="15"/>
  <c r="AO47" i="15"/>
  <c r="AP47" i="15"/>
  <c r="AQ47" i="15"/>
  <c r="AR47" i="15"/>
  <c r="AO48" i="15"/>
  <c r="AP48" i="15"/>
  <c r="AQ48" i="15"/>
  <c r="AR48" i="15"/>
  <c r="AO49" i="15"/>
  <c r="AP49" i="15"/>
  <c r="AQ49" i="15"/>
  <c r="AR49" i="15"/>
  <c r="AO50" i="15"/>
  <c r="AP50" i="15"/>
  <c r="AQ50" i="15"/>
  <c r="AR50" i="15"/>
  <c r="AO51" i="15"/>
  <c r="AP51" i="15"/>
  <c r="AQ51" i="15"/>
  <c r="AR51" i="15"/>
  <c r="AO52" i="15"/>
  <c r="AP52" i="15"/>
  <c r="AQ52" i="15"/>
  <c r="AR52" i="15"/>
  <c r="AO53" i="15"/>
  <c r="AP53" i="15"/>
  <c r="AQ53" i="15"/>
  <c r="AR53" i="15"/>
  <c r="AO54" i="15"/>
  <c r="AP54" i="15"/>
  <c r="AQ54" i="15"/>
  <c r="AR54" i="15"/>
  <c r="AO55" i="15"/>
  <c r="AP55" i="15"/>
  <c r="AQ55" i="15"/>
  <c r="AR55" i="15"/>
  <c r="AO56" i="15"/>
  <c r="AP56" i="15"/>
  <c r="AQ56" i="15"/>
  <c r="AR56" i="15"/>
  <c r="AO57" i="15"/>
  <c r="AP57" i="15"/>
  <c r="AQ57" i="15"/>
  <c r="AR57" i="15"/>
  <c r="AO58" i="15"/>
  <c r="AP58" i="15"/>
  <c r="AQ58" i="15"/>
  <c r="AR58" i="15"/>
  <c r="AO59" i="15"/>
  <c r="AP59" i="15"/>
  <c r="AQ59" i="15"/>
  <c r="AR59" i="15"/>
  <c r="AO60" i="15"/>
  <c r="AP60" i="15"/>
  <c r="AQ60" i="15"/>
  <c r="AR60" i="15"/>
  <c r="AO61" i="15"/>
  <c r="AP61" i="15"/>
  <c r="AQ61" i="15"/>
  <c r="AR61" i="15"/>
  <c r="AO62" i="15"/>
  <c r="AP62" i="15"/>
  <c r="AQ62" i="15"/>
  <c r="AR62" i="15"/>
  <c r="AO63" i="15"/>
  <c r="AP63" i="15"/>
  <c r="AQ63" i="15"/>
  <c r="AR63" i="15"/>
  <c r="AO64" i="15"/>
  <c r="AP64" i="15"/>
  <c r="AQ64" i="15"/>
  <c r="AR64" i="15"/>
  <c r="AO65" i="15"/>
  <c r="AP65" i="15"/>
  <c r="AQ65" i="15"/>
  <c r="AR65" i="15"/>
  <c r="AO66" i="15"/>
  <c r="AP66" i="15"/>
  <c r="AQ66" i="15"/>
  <c r="AR66" i="15"/>
  <c r="AO67" i="15"/>
  <c r="AP67" i="15"/>
  <c r="AQ67" i="15"/>
  <c r="AR67" i="15"/>
  <c r="AO68" i="15"/>
  <c r="AP68" i="15"/>
  <c r="AQ68" i="15"/>
  <c r="AR68" i="15"/>
  <c r="AO69" i="15"/>
  <c r="AP69" i="15"/>
  <c r="AQ69" i="15"/>
  <c r="AR69" i="15"/>
  <c r="AO70" i="15"/>
  <c r="AP70" i="15"/>
  <c r="AQ70" i="15"/>
  <c r="AR70" i="15"/>
  <c r="AO71" i="15"/>
  <c r="AP71" i="15"/>
  <c r="AQ71" i="15"/>
  <c r="AR71" i="15"/>
  <c r="AO72" i="15"/>
  <c r="AP72" i="15"/>
  <c r="AQ72" i="15"/>
  <c r="AR72" i="15"/>
  <c r="AO73" i="15"/>
  <c r="AP73" i="15"/>
  <c r="AQ73" i="15"/>
  <c r="AR73" i="15"/>
  <c r="AO74" i="15"/>
  <c r="AP74" i="15"/>
  <c r="AQ74" i="15"/>
  <c r="AR74" i="15"/>
  <c r="AO75" i="15"/>
  <c r="AP75" i="15"/>
  <c r="AQ75" i="15"/>
  <c r="AR75" i="15"/>
  <c r="AO76" i="15"/>
  <c r="AP76" i="15"/>
  <c r="AQ76" i="15"/>
  <c r="AR76" i="15"/>
  <c r="AO77" i="15"/>
  <c r="AP77" i="15"/>
  <c r="AQ77" i="15"/>
  <c r="AR77" i="15"/>
  <c r="AO78" i="15"/>
  <c r="AP78" i="15"/>
  <c r="AQ78" i="15"/>
  <c r="AR78" i="15"/>
  <c r="AH33" i="15"/>
  <c r="AI33" i="15"/>
  <c r="AJ33" i="15"/>
  <c r="AK33" i="15"/>
  <c r="AH34" i="15"/>
  <c r="AI34" i="15"/>
  <c r="AJ34" i="15"/>
  <c r="AK34" i="15"/>
  <c r="AH35" i="15"/>
  <c r="AI35" i="15"/>
  <c r="AJ35" i="15"/>
  <c r="AK35" i="15"/>
  <c r="AH36" i="15"/>
  <c r="AI36" i="15"/>
  <c r="AJ36" i="15"/>
  <c r="AK36" i="15"/>
  <c r="AH37" i="15"/>
  <c r="AI37" i="15"/>
  <c r="AJ37" i="15"/>
  <c r="AK37" i="15"/>
  <c r="AH38" i="15"/>
  <c r="AI38" i="15"/>
  <c r="AJ38" i="15"/>
  <c r="AK38" i="15"/>
  <c r="AH39" i="15"/>
  <c r="AI39" i="15"/>
  <c r="AJ39" i="15"/>
  <c r="AK39" i="15"/>
  <c r="AH40" i="15"/>
  <c r="AI40" i="15"/>
  <c r="AJ40" i="15"/>
  <c r="AK40" i="15"/>
  <c r="AH41" i="15"/>
  <c r="AI41" i="15"/>
  <c r="AJ41" i="15"/>
  <c r="AK41" i="15"/>
  <c r="AH42" i="15"/>
  <c r="AI42" i="15"/>
  <c r="AJ42" i="15"/>
  <c r="AK42" i="15"/>
  <c r="AH43" i="15"/>
  <c r="AI43" i="15"/>
  <c r="AJ43" i="15"/>
  <c r="AK43" i="15"/>
  <c r="AH44" i="15"/>
  <c r="AI44" i="15"/>
  <c r="AJ44" i="15"/>
  <c r="AK44" i="15"/>
  <c r="AH45" i="15"/>
  <c r="AI45" i="15"/>
  <c r="AJ45" i="15"/>
  <c r="AK45" i="15"/>
  <c r="AH46" i="15"/>
  <c r="AI46" i="15"/>
  <c r="AJ46" i="15"/>
  <c r="AK46" i="15"/>
  <c r="AH47" i="15"/>
  <c r="AI47" i="15"/>
  <c r="AJ47" i="15"/>
  <c r="AK47" i="15"/>
  <c r="AH48" i="15"/>
  <c r="AI48" i="15"/>
  <c r="AJ48" i="15"/>
  <c r="AK48" i="15"/>
  <c r="AH49" i="15"/>
  <c r="AI49" i="15"/>
  <c r="AJ49" i="15"/>
  <c r="AK49" i="15"/>
  <c r="AH50" i="15"/>
  <c r="AI50" i="15"/>
  <c r="AJ50" i="15"/>
  <c r="AK50" i="15"/>
  <c r="AH51" i="15"/>
  <c r="AI51" i="15"/>
  <c r="AJ51" i="15"/>
  <c r="AK51" i="15"/>
  <c r="AH52" i="15"/>
  <c r="AI52" i="15"/>
  <c r="AJ52" i="15"/>
  <c r="AK52" i="15"/>
  <c r="AH53" i="15"/>
  <c r="AI53" i="15"/>
  <c r="AJ53" i="15"/>
  <c r="AK53" i="15"/>
  <c r="AH54" i="15"/>
  <c r="AI54" i="15"/>
  <c r="AJ54" i="15"/>
  <c r="AK54" i="15"/>
  <c r="AH55" i="15"/>
  <c r="AI55" i="15"/>
  <c r="AJ55" i="15"/>
  <c r="AK55" i="15"/>
  <c r="AH56" i="15"/>
  <c r="AI56" i="15"/>
  <c r="AJ56" i="15"/>
  <c r="AK56" i="15"/>
  <c r="AH57" i="15"/>
  <c r="AI57" i="15"/>
  <c r="AJ57" i="15"/>
  <c r="AK57" i="15"/>
  <c r="AH58" i="15"/>
  <c r="AI58" i="15"/>
  <c r="AJ58" i="15"/>
  <c r="AK58" i="15"/>
  <c r="AH59" i="15"/>
  <c r="AI59" i="15"/>
  <c r="AJ59" i="15"/>
  <c r="AK59" i="15"/>
  <c r="AH60" i="15"/>
  <c r="AI60" i="15"/>
  <c r="AJ60" i="15"/>
  <c r="AK60" i="15"/>
  <c r="AH61" i="15"/>
  <c r="AI61" i="15"/>
  <c r="AJ61" i="15"/>
  <c r="AK61" i="15"/>
  <c r="AH62" i="15"/>
  <c r="AI62" i="15"/>
  <c r="AJ62" i="15"/>
  <c r="AK62" i="15"/>
  <c r="AH63" i="15"/>
  <c r="AI63" i="15"/>
  <c r="AJ63" i="15"/>
  <c r="AK63" i="15"/>
  <c r="AH64" i="15"/>
  <c r="AI64" i="15"/>
  <c r="AJ64" i="15"/>
  <c r="AK64" i="15"/>
  <c r="AH65" i="15"/>
  <c r="AI65" i="15"/>
  <c r="AJ65" i="15"/>
  <c r="AK65" i="15"/>
  <c r="AH66" i="15"/>
  <c r="AI66" i="15"/>
  <c r="AJ66" i="15"/>
  <c r="AK66" i="15"/>
  <c r="AH67" i="15"/>
  <c r="AI67" i="15"/>
  <c r="AJ67" i="15"/>
  <c r="AK67" i="15"/>
  <c r="AH68" i="15"/>
  <c r="AI68" i="15"/>
  <c r="AJ68" i="15"/>
  <c r="AK68" i="15"/>
  <c r="AH69" i="15"/>
  <c r="AI69" i="15"/>
  <c r="AJ69" i="15"/>
  <c r="AK69" i="15"/>
  <c r="AH70" i="15"/>
  <c r="AI70" i="15"/>
  <c r="AJ70" i="15"/>
  <c r="AK70" i="15"/>
  <c r="AH71" i="15"/>
  <c r="AI71" i="15"/>
  <c r="AJ71" i="15"/>
  <c r="AK71" i="15"/>
  <c r="AH72" i="15"/>
  <c r="AI72" i="15"/>
  <c r="AJ72" i="15"/>
  <c r="AK72" i="15"/>
  <c r="AH73" i="15"/>
  <c r="AI73" i="15"/>
  <c r="AJ73" i="15"/>
  <c r="AK73" i="15"/>
  <c r="AH74" i="15"/>
  <c r="AI74" i="15"/>
  <c r="AJ74" i="15"/>
  <c r="AK74" i="15"/>
  <c r="AH75" i="15"/>
  <c r="AI75" i="15"/>
  <c r="AJ75" i="15"/>
  <c r="AK75" i="15"/>
  <c r="AH76" i="15"/>
  <c r="AI76" i="15"/>
  <c r="AJ76" i="15"/>
  <c r="AK76" i="15"/>
  <c r="AH77" i="15"/>
  <c r="AI77" i="15"/>
  <c r="AJ77" i="15"/>
  <c r="AK77" i="15"/>
  <c r="AH78" i="15"/>
  <c r="AI78" i="15"/>
  <c r="AJ78" i="15"/>
  <c r="AK78" i="15"/>
  <c r="T33" i="15"/>
  <c r="U33" i="15"/>
  <c r="V33" i="15"/>
  <c r="W33" i="15"/>
  <c r="T34" i="15"/>
  <c r="U34" i="15"/>
  <c r="V34" i="15"/>
  <c r="W34" i="15"/>
  <c r="T35" i="15"/>
  <c r="U35" i="15"/>
  <c r="V35" i="15"/>
  <c r="W35" i="15"/>
  <c r="T36" i="15"/>
  <c r="U36" i="15"/>
  <c r="V36" i="15"/>
  <c r="W36" i="15"/>
  <c r="T37" i="15"/>
  <c r="U37" i="15"/>
  <c r="V37" i="15"/>
  <c r="W37" i="15"/>
  <c r="T38" i="15"/>
  <c r="U38" i="15"/>
  <c r="V38" i="15"/>
  <c r="W38" i="15"/>
  <c r="T39" i="15"/>
  <c r="U39" i="15"/>
  <c r="V39" i="15"/>
  <c r="W39" i="15"/>
  <c r="T40" i="15"/>
  <c r="U40" i="15"/>
  <c r="V40" i="15"/>
  <c r="W40" i="15"/>
  <c r="T41" i="15"/>
  <c r="U41" i="15"/>
  <c r="V41" i="15"/>
  <c r="W41" i="15"/>
  <c r="T42" i="15"/>
  <c r="U42" i="15"/>
  <c r="V42" i="15"/>
  <c r="W42" i="15"/>
  <c r="T43" i="15"/>
  <c r="U43" i="15"/>
  <c r="V43" i="15"/>
  <c r="W43" i="15"/>
  <c r="T44" i="15"/>
  <c r="U44" i="15"/>
  <c r="V44" i="15"/>
  <c r="W44" i="15"/>
  <c r="T45" i="15"/>
  <c r="U45" i="15"/>
  <c r="V45" i="15"/>
  <c r="W45" i="15"/>
  <c r="T46" i="15"/>
  <c r="U46" i="15"/>
  <c r="V46" i="15"/>
  <c r="W46" i="15"/>
  <c r="T47" i="15"/>
  <c r="U47" i="15"/>
  <c r="V47" i="15"/>
  <c r="W47" i="15"/>
  <c r="T48" i="15"/>
  <c r="U48" i="15"/>
  <c r="V48" i="15"/>
  <c r="W48" i="15"/>
  <c r="T49" i="15"/>
  <c r="U49" i="15"/>
  <c r="V49" i="15"/>
  <c r="W49" i="15"/>
  <c r="T50" i="15"/>
  <c r="U50" i="15"/>
  <c r="V50" i="15"/>
  <c r="W50" i="15"/>
  <c r="T51" i="15"/>
  <c r="U51" i="15"/>
  <c r="V51" i="15"/>
  <c r="W51" i="15"/>
  <c r="T52" i="15"/>
  <c r="U52" i="15"/>
  <c r="V52" i="15"/>
  <c r="W52" i="15"/>
  <c r="T53" i="15"/>
  <c r="U53" i="15"/>
  <c r="V53" i="15"/>
  <c r="W53" i="15"/>
  <c r="T54" i="15"/>
  <c r="U54" i="15"/>
  <c r="V54" i="15"/>
  <c r="W54" i="15"/>
  <c r="T55" i="15"/>
  <c r="U55" i="15"/>
  <c r="V55" i="15"/>
  <c r="W55" i="15"/>
  <c r="T56" i="15"/>
  <c r="U56" i="15"/>
  <c r="V56" i="15"/>
  <c r="W56" i="15"/>
  <c r="T57" i="15"/>
  <c r="U57" i="15"/>
  <c r="V57" i="15"/>
  <c r="W57" i="15"/>
  <c r="T58" i="15"/>
  <c r="U58" i="15"/>
  <c r="V58" i="15"/>
  <c r="W58" i="15"/>
  <c r="T59" i="15"/>
  <c r="U59" i="15"/>
  <c r="V59" i="15"/>
  <c r="W59" i="15"/>
  <c r="T60" i="15"/>
  <c r="U60" i="15"/>
  <c r="V60" i="15"/>
  <c r="W60" i="15"/>
  <c r="T61" i="15"/>
  <c r="U61" i="15"/>
  <c r="V61" i="15"/>
  <c r="W61" i="15"/>
  <c r="T62" i="15"/>
  <c r="U62" i="15"/>
  <c r="V62" i="15"/>
  <c r="W62" i="15"/>
  <c r="T63" i="15"/>
  <c r="U63" i="15"/>
  <c r="V63" i="15"/>
  <c r="W63" i="15"/>
  <c r="T64" i="15"/>
  <c r="U64" i="15"/>
  <c r="V64" i="15"/>
  <c r="W64" i="15"/>
  <c r="T65" i="15"/>
  <c r="U65" i="15"/>
  <c r="V65" i="15"/>
  <c r="W65" i="15"/>
  <c r="T66" i="15"/>
  <c r="U66" i="15"/>
  <c r="V66" i="15"/>
  <c r="W66" i="15"/>
  <c r="T67" i="15"/>
  <c r="U67" i="15"/>
  <c r="V67" i="15"/>
  <c r="W67" i="15"/>
  <c r="T68" i="15"/>
  <c r="U68" i="15"/>
  <c r="V68" i="15"/>
  <c r="W68" i="15"/>
  <c r="T69" i="15"/>
  <c r="U69" i="15"/>
  <c r="V69" i="15"/>
  <c r="W69" i="15"/>
  <c r="T70" i="15"/>
  <c r="U70" i="15"/>
  <c r="V70" i="15"/>
  <c r="W70" i="15"/>
  <c r="T71" i="15"/>
  <c r="U71" i="15"/>
  <c r="V71" i="15"/>
  <c r="W71" i="15"/>
  <c r="T72" i="15"/>
  <c r="U72" i="15"/>
  <c r="V72" i="15"/>
  <c r="W72" i="15"/>
  <c r="T73" i="15"/>
  <c r="U73" i="15"/>
  <c r="V73" i="15"/>
  <c r="W73" i="15"/>
  <c r="T74" i="15"/>
  <c r="U74" i="15"/>
  <c r="V74" i="15"/>
  <c r="W74" i="15"/>
  <c r="T75" i="15"/>
  <c r="U75" i="15"/>
  <c r="V75" i="15"/>
  <c r="W75" i="15"/>
  <c r="T76" i="15"/>
  <c r="U76" i="15"/>
  <c r="V76" i="15"/>
  <c r="W76" i="15"/>
  <c r="T77" i="15"/>
  <c r="U77" i="15"/>
  <c r="V77" i="15"/>
  <c r="W77" i="15"/>
  <c r="T78" i="15"/>
  <c r="U78" i="15"/>
  <c r="V78" i="15"/>
  <c r="W78" i="15"/>
  <c r="AO11" i="17" l="1"/>
  <c r="A79" i="12"/>
  <c r="AC87" i="17"/>
  <c r="AD86" i="17"/>
  <c r="AH12" i="17"/>
  <c r="X71" i="15"/>
  <c r="X43" i="15"/>
  <c r="X33" i="15"/>
  <c r="X65" i="15"/>
  <c r="X67" i="15"/>
  <c r="X73" i="15"/>
  <c r="X62" i="15"/>
  <c r="X57" i="15"/>
  <c r="X56" i="15"/>
  <c r="X49" i="15"/>
  <c r="X47" i="15"/>
  <c r="X41" i="15"/>
  <c r="X63" i="15"/>
  <c r="X61" i="15"/>
  <c r="X55" i="15"/>
  <c r="X48" i="15"/>
  <c r="X64" i="15"/>
  <c r="X34" i="15"/>
  <c r="X78" i="15"/>
  <c r="X77" i="15"/>
  <c r="X76" i="15"/>
  <c r="X52" i="15"/>
  <c r="X54" i="15"/>
  <c r="X53" i="15"/>
  <c r="X44" i="15"/>
  <c r="X35" i="15"/>
  <c r="X46" i="15"/>
  <c r="X45" i="15"/>
  <c r="X36" i="15"/>
  <c r="X74" i="15"/>
  <c r="X66" i="15"/>
  <c r="X40" i="15"/>
  <c r="X39" i="15"/>
  <c r="X38" i="15"/>
  <c r="X37" i="15"/>
  <c r="X75" i="15"/>
  <c r="X72" i="15"/>
  <c r="X68" i="15"/>
  <c r="X58" i="15"/>
  <c r="X70" i="15"/>
  <c r="X69" i="15"/>
  <c r="X59" i="15"/>
  <c r="X50" i="15"/>
  <c r="X60" i="15"/>
  <c r="X51" i="15"/>
  <c r="X42" i="15"/>
  <c r="A222" i="13" l="1"/>
  <c r="A80" i="13"/>
  <c r="AO12" i="17"/>
  <c r="A80" i="12"/>
  <c r="AH13" i="17"/>
  <c r="A81" i="13" s="1"/>
  <c r="AC88" i="17"/>
  <c r="AD87" i="17"/>
  <c r="AU79" i="2"/>
  <c r="AV79" i="2"/>
  <c r="AW79" i="2"/>
  <c r="AU80" i="2"/>
  <c r="AV80" i="2"/>
  <c r="AW80" i="2"/>
  <c r="AU81" i="2"/>
  <c r="AV81" i="2"/>
  <c r="AW81" i="2"/>
  <c r="AU82" i="2"/>
  <c r="AV82" i="2"/>
  <c r="AW82" i="2"/>
  <c r="AU83" i="2"/>
  <c r="AV83" i="2"/>
  <c r="AW83" i="2"/>
  <c r="AU84" i="2"/>
  <c r="AV84" i="2"/>
  <c r="AW84" i="2"/>
  <c r="AU85" i="2"/>
  <c r="AV85" i="2"/>
  <c r="AW85" i="2"/>
  <c r="AU86" i="2"/>
  <c r="AV86" i="2"/>
  <c r="AW86" i="2"/>
  <c r="AU87" i="2"/>
  <c r="AV87" i="2"/>
  <c r="AW87" i="2"/>
  <c r="AU88" i="2"/>
  <c r="AV88" i="2"/>
  <c r="AW88" i="2"/>
  <c r="AU89" i="2"/>
  <c r="AV89" i="2"/>
  <c r="AW89" i="2"/>
  <c r="AU90" i="2"/>
  <c r="AV90" i="2"/>
  <c r="AW90" i="2"/>
  <c r="AU91" i="2"/>
  <c r="AV91" i="2"/>
  <c r="AW91" i="2"/>
  <c r="AU92" i="2"/>
  <c r="AV92" i="2"/>
  <c r="AW92" i="2"/>
  <c r="AU93" i="2"/>
  <c r="AV93" i="2"/>
  <c r="AW93" i="2"/>
  <c r="AU94" i="2"/>
  <c r="AV94" i="2"/>
  <c r="AW94" i="2"/>
  <c r="AU95" i="2"/>
  <c r="AV95" i="2"/>
  <c r="AW95" i="2"/>
  <c r="AU96" i="2"/>
  <c r="AV96" i="2"/>
  <c r="AW96" i="2"/>
  <c r="AU97" i="2"/>
  <c r="AV97" i="2"/>
  <c r="AW97" i="2"/>
  <c r="AU98" i="2"/>
  <c r="AV98" i="2"/>
  <c r="AW98" i="2"/>
  <c r="AU99" i="2"/>
  <c r="AV99" i="2"/>
  <c r="AW99" i="2"/>
  <c r="AU100" i="2"/>
  <c r="AV100" i="2"/>
  <c r="AW100" i="2"/>
  <c r="AU101" i="2"/>
  <c r="AV101" i="2"/>
  <c r="AW101" i="2"/>
  <c r="AU102" i="2"/>
  <c r="AV102" i="2"/>
  <c r="AW102" i="2"/>
  <c r="AU103" i="2"/>
  <c r="AV103" i="2"/>
  <c r="AW103" i="2"/>
  <c r="AU104" i="2"/>
  <c r="AV104" i="2"/>
  <c r="AW104" i="2"/>
  <c r="AU105" i="2"/>
  <c r="AV105" i="2"/>
  <c r="AW105" i="2"/>
  <c r="AU106" i="2"/>
  <c r="AV106" i="2"/>
  <c r="AW106" i="2"/>
  <c r="AU107" i="2"/>
  <c r="AV107" i="2"/>
  <c r="AW107" i="2"/>
  <c r="AU108" i="2"/>
  <c r="AV108" i="2"/>
  <c r="AW108" i="2"/>
  <c r="AU109" i="2"/>
  <c r="AV109" i="2"/>
  <c r="AW109" i="2"/>
  <c r="AU110" i="2"/>
  <c r="AV110" i="2"/>
  <c r="AW110" i="2"/>
  <c r="AU111" i="2"/>
  <c r="AV111" i="2"/>
  <c r="AW111" i="2"/>
  <c r="AU112" i="2"/>
  <c r="AV112" i="2"/>
  <c r="AW112" i="2"/>
  <c r="AU113" i="2"/>
  <c r="AV113" i="2"/>
  <c r="AW113" i="2"/>
  <c r="AU114" i="2"/>
  <c r="AV114" i="2"/>
  <c r="AW114" i="2"/>
  <c r="AU115" i="2"/>
  <c r="AV115" i="2"/>
  <c r="AW115" i="2"/>
  <c r="AU116" i="2"/>
  <c r="AV116" i="2"/>
  <c r="AW116" i="2"/>
  <c r="AU117" i="2"/>
  <c r="AV117" i="2"/>
  <c r="AW117" i="2"/>
  <c r="AU118" i="2"/>
  <c r="AV118" i="2"/>
  <c r="AW118" i="2"/>
  <c r="AU119" i="2"/>
  <c r="AV119" i="2"/>
  <c r="AW119" i="2"/>
  <c r="AU120" i="2"/>
  <c r="AV120" i="2"/>
  <c r="AW120" i="2"/>
  <c r="AU121" i="2"/>
  <c r="AV121" i="2"/>
  <c r="AW121" i="2"/>
  <c r="AU122" i="2"/>
  <c r="AV122" i="2"/>
  <c r="AW122" i="2"/>
  <c r="AU123" i="2"/>
  <c r="AV123" i="2"/>
  <c r="AW123" i="2"/>
  <c r="AU124" i="2"/>
  <c r="AV124" i="2"/>
  <c r="AW124" i="2"/>
  <c r="AU125" i="2"/>
  <c r="AV125" i="2"/>
  <c r="AW125" i="2"/>
  <c r="AU126" i="2"/>
  <c r="AV126" i="2"/>
  <c r="AW126" i="2"/>
  <c r="AU127" i="2"/>
  <c r="AV127" i="2"/>
  <c r="AW127" i="2"/>
  <c r="AU128" i="2"/>
  <c r="AV128" i="2"/>
  <c r="AW128" i="2"/>
  <c r="AU129" i="2"/>
  <c r="AV129" i="2"/>
  <c r="AW129" i="2"/>
  <c r="AU130" i="2"/>
  <c r="AV130" i="2"/>
  <c r="AW130" i="2"/>
  <c r="AU131" i="2"/>
  <c r="AV131" i="2"/>
  <c r="AW131" i="2"/>
  <c r="AU132" i="2"/>
  <c r="AV132" i="2"/>
  <c r="AW132" i="2"/>
  <c r="AU133" i="2"/>
  <c r="AV133" i="2"/>
  <c r="AW133" i="2"/>
  <c r="AU134" i="2"/>
  <c r="AV134" i="2"/>
  <c r="AW134" i="2"/>
  <c r="AU135" i="2"/>
  <c r="AV135" i="2"/>
  <c r="AW135" i="2"/>
  <c r="AU136" i="2"/>
  <c r="AV136" i="2"/>
  <c r="AW136" i="2"/>
  <c r="AU137" i="2"/>
  <c r="AV137" i="2"/>
  <c r="AW137" i="2"/>
  <c r="AU138" i="2"/>
  <c r="AV138" i="2"/>
  <c r="AW138" i="2"/>
  <c r="AU139" i="2"/>
  <c r="AV139" i="2"/>
  <c r="AW139" i="2"/>
  <c r="AU140" i="2"/>
  <c r="AV140" i="2"/>
  <c r="AW140" i="2"/>
  <c r="AU141" i="2"/>
  <c r="AV141" i="2"/>
  <c r="AW141" i="2"/>
  <c r="AU142" i="2"/>
  <c r="AV142" i="2"/>
  <c r="AW142" i="2"/>
  <c r="AU143" i="2"/>
  <c r="AV143" i="2"/>
  <c r="AW143" i="2"/>
  <c r="AU144" i="2"/>
  <c r="AV144" i="2"/>
  <c r="AW144" i="2"/>
  <c r="AU145" i="2"/>
  <c r="AV145" i="2"/>
  <c r="AW145" i="2"/>
  <c r="AU146" i="2"/>
  <c r="AV146" i="2"/>
  <c r="AW146" i="2"/>
  <c r="AU147" i="2"/>
  <c r="AV147" i="2"/>
  <c r="AW147" i="2"/>
  <c r="AU148" i="2"/>
  <c r="AV148" i="2"/>
  <c r="AW148" i="2"/>
  <c r="AW78" i="2"/>
  <c r="AV78" i="2"/>
  <c r="AU78" i="2"/>
  <c r="AU7" i="2"/>
  <c r="AV7" i="2"/>
  <c r="AW7" i="2"/>
  <c r="AU8" i="2"/>
  <c r="AV8" i="2"/>
  <c r="AW8" i="2"/>
  <c r="AU9" i="2"/>
  <c r="AV9" i="2"/>
  <c r="AW9" i="2"/>
  <c r="AU10" i="2"/>
  <c r="AV10" i="2"/>
  <c r="AW10" i="2"/>
  <c r="AU11" i="2"/>
  <c r="AV11" i="2"/>
  <c r="AW11" i="2"/>
  <c r="AU12" i="2"/>
  <c r="AV12" i="2"/>
  <c r="AW12" i="2"/>
  <c r="AU13" i="2"/>
  <c r="AV13" i="2"/>
  <c r="AW13" i="2"/>
  <c r="AU14" i="2"/>
  <c r="AV14" i="2"/>
  <c r="AW14" i="2"/>
  <c r="AU15" i="2"/>
  <c r="AV15" i="2"/>
  <c r="AW15" i="2"/>
  <c r="AU16" i="2"/>
  <c r="AV16" i="2"/>
  <c r="AW16" i="2"/>
  <c r="AU17" i="2"/>
  <c r="AV17" i="2"/>
  <c r="AW17" i="2"/>
  <c r="AU18" i="2"/>
  <c r="AV18" i="2"/>
  <c r="AW18" i="2"/>
  <c r="AU19" i="2"/>
  <c r="AV19" i="2"/>
  <c r="AW19" i="2"/>
  <c r="AU20" i="2"/>
  <c r="AV20" i="2"/>
  <c r="AW20" i="2"/>
  <c r="AU21" i="2"/>
  <c r="AV21" i="2"/>
  <c r="AW21" i="2"/>
  <c r="AU22" i="2"/>
  <c r="AV22" i="2"/>
  <c r="AW22" i="2"/>
  <c r="AU23" i="2"/>
  <c r="AV23" i="2"/>
  <c r="AW23" i="2"/>
  <c r="AU24" i="2"/>
  <c r="AV24" i="2"/>
  <c r="AW24" i="2"/>
  <c r="AU25" i="2"/>
  <c r="AV25" i="2"/>
  <c r="AW25" i="2"/>
  <c r="AU26" i="2"/>
  <c r="AV26" i="2"/>
  <c r="AW26" i="2"/>
  <c r="AU27" i="2"/>
  <c r="AV27" i="2"/>
  <c r="AW27" i="2"/>
  <c r="AU28" i="2"/>
  <c r="AV28" i="2"/>
  <c r="AW28" i="2"/>
  <c r="AU29" i="2"/>
  <c r="AV29" i="2"/>
  <c r="AW29" i="2"/>
  <c r="AU30" i="2"/>
  <c r="AV30" i="2"/>
  <c r="AW30" i="2"/>
  <c r="AU31" i="2"/>
  <c r="AV31" i="2"/>
  <c r="AW31" i="2"/>
  <c r="AU32" i="2"/>
  <c r="AV32" i="2"/>
  <c r="AW32" i="2"/>
  <c r="AU33" i="2"/>
  <c r="AV33" i="2"/>
  <c r="AW33" i="2"/>
  <c r="AU34" i="2"/>
  <c r="AV34" i="2"/>
  <c r="AW34" i="2"/>
  <c r="AU35" i="2"/>
  <c r="AV35" i="2"/>
  <c r="AW35" i="2"/>
  <c r="AU36" i="2"/>
  <c r="AV36" i="2"/>
  <c r="AW36" i="2"/>
  <c r="AU37" i="2"/>
  <c r="AV37" i="2"/>
  <c r="AW37" i="2"/>
  <c r="AU38" i="2"/>
  <c r="AV38" i="2"/>
  <c r="AW38" i="2"/>
  <c r="AU39" i="2"/>
  <c r="AV39" i="2"/>
  <c r="AW39" i="2"/>
  <c r="AU40" i="2"/>
  <c r="AV40" i="2"/>
  <c r="AW40" i="2"/>
  <c r="AU41" i="2"/>
  <c r="AV41" i="2"/>
  <c r="AW41" i="2"/>
  <c r="AU42" i="2"/>
  <c r="AV42" i="2"/>
  <c r="AW42" i="2"/>
  <c r="AU43" i="2"/>
  <c r="AV43" i="2"/>
  <c r="AW43" i="2"/>
  <c r="AU44" i="2"/>
  <c r="AV44" i="2"/>
  <c r="AW44" i="2"/>
  <c r="AU45" i="2"/>
  <c r="AV45" i="2"/>
  <c r="AW45" i="2"/>
  <c r="AU46" i="2"/>
  <c r="AV46" i="2"/>
  <c r="AW46" i="2"/>
  <c r="AU47" i="2"/>
  <c r="AV47" i="2"/>
  <c r="AW47" i="2"/>
  <c r="AU48" i="2"/>
  <c r="AV48" i="2"/>
  <c r="AW48" i="2"/>
  <c r="AU49" i="2"/>
  <c r="AV49" i="2"/>
  <c r="AW49" i="2"/>
  <c r="AU50" i="2"/>
  <c r="AV50" i="2"/>
  <c r="AW50" i="2"/>
  <c r="AU51" i="2"/>
  <c r="AV51" i="2"/>
  <c r="AW51" i="2"/>
  <c r="AU52" i="2"/>
  <c r="AV52" i="2"/>
  <c r="AW52" i="2"/>
  <c r="AU53" i="2"/>
  <c r="AV53" i="2"/>
  <c r="AW53" i="2"/>
  <c r="AU54" i="2"/>
  <c r="AV54" i="2"/>
  <c r="AW54" i="2"/>
  <c r="AU55" i="2"/>
  <c r="AV55" i="2"/>
  <c r="AW55" i="2"/>
  <c r="AU56" i="2"/>
  <c r="AV56" i="2"/>
  <c r="AW56" i="2"/>
  <c r="AU57" i="2"/>
  <c r="AV57" i="2"/>
  <c r="AW57" i="2"/>
  <c r="AU58" i="2"/>
  <c r="AV58" i="2"/>
  <c r="AW58" i="2"/>
  <c r="AU59" i="2"/>
  <c r="AV59" i="2"/>
  <c r="AW59" i="2"/>
  <c r="AU60" i="2"/>
  <c r="AV60" i="2"/>
  <c r="AW60" i="2"/>
  <c r="AU61" i="2"/>
  <c r="AV61" i="2"/>
  <c r="AW61" i="2"/>
  <c r="AU62" i="2"/>
  <c r="AV62" i="2"/>
  <c r="AW62" i="2"/>
  <c r="AU63" i="2"/>
  <c r="AV63" i="2"/>
  <c r="AW63" i="2"/>
  <c r="AU64" i="2"/>
  <c r="AV64" i="2"/>
  <c r="AW64" i="2"/>
  <c r="AU65" i="2"/>
  <c r="AV65" i="2"/>
  <c r="AW65" i="2"/>
  <c r="AU66" i="2"/>
  <c r="AV66" i="2"/>
  <c r="AW66" i="2"/>
  <c r="AU67" i="2"/>
  <c r="AV67" i="2"/>
  <c r="AW67" i="2"/>
  <c r="AU68" i="2"/>
  <c r="AV68" i="2"/>
  <c r="AW68" i="2"/>
  <c r="AU69" i="2"/>
  <c r="AV69" i="2"/>
  <c r="AW69" i="2"/>
  <c r="AU70" i="2"/>
  <c r="AV70" i="2"/>
  <c r="AW70" i="2"/>
  <c r="AU71" i="2"/>
  <c r="AV71" i="2"/>
  <c r="AW71" i="2"/>
  <c r="AU72" i="2"/>
  <c r="AV72" i="2"/>
  <c r="AW72" i="2"/>
  <c r="AU73" i="2"/>
  <c r="AV73" i="2"/>
  <c r="AW73" i="2"/>
  <c r="AU74" i="2"/>
  <c r="AV74" i="2"/>
  <c r="AW74" i="2"/>
  <c r="AU75" i="2"/>
  <c r="AV75" i="2"/>
  <c r="AW75" i="2"/>
  <c r="AW6" i="2"/>
  <c r="AV6" i="2"/>
  <c r="AO13" i="17" l="1"/>
  <c r="A81" i="12"/>
  <c r="AC89" i="17"/>
  <c r="AD88" i="17"/>
  <c r="AH14" i="17"/>
  <c r="A82" i="13" s="1"/>
  <c r="AA5" i="1"/>
  <c r="J76" i="12" l="1"/>
  <c r="J96" i="12"/>
  <c r="J116" i="12"/>
  <c r="J136" i="12"/>
  <c r="J79" i="12"/>
  <c r="J99" i="12"/>
  <c r="J119" i="12"/>
  <c r="J139" i="12"/>
  <c r="J74" i="12"/>
  <c r="J82" i="12"/>
  <c r="J102" i="12"/>
  <c r="J122" i="12"/>
  <c r="J142" i="12"/>
  <c r="J85" i="12"/>
  <c r="J105" i="12"/>
  <c r="J125" i="12"/>
  <c r="J88" i="12"/>
  <c r="J108" i="12"/>
  <c r="J128" i="12"/>
  <c r="J91" i="12"/>
  <c r="J111" i="12"/>
  <c r="J131" i="12"/>
  <c r="J94" i="12"/>
  <c r="J114" i="12"/>
  <c r="J134" i="12"/>
  <c r="J80" i="12"/>
  <c r="J100" i="12"/>
  <c r="J140" i="12"/>
  <c r="J77" i="12"/>
  <c r="J97" i="12"/>
  <c r="J117" i="12"/>
  <c r="J137" i="12"/>
  <c r="J120" i="12"/>
  <c r="J83" i="12"/>
  <c r="J103" i="12"/>
  <c r="J123" i="12"/>
  <c r="J143" i="12"/>
  <c r="J86" i="12"/>
  <c r="J106" i="12"/>
  <c r="J126" i="12"/>
  <c r="J89" i="12"/>
  <c r="J109" i="12"/>
  <c r="J129" i="12"/>
  <c r="J92" i="12"/>
  <c r="J112" i="12"/>
  <c r="J132" i="12"/>
  <c r="J75" i="12"/>
  <c r="J95" i="12"/>
  <c r="J115" i="12"/>
  <c r="J135" i="12"/>
  <c r="J78" i="12"/>
  <c r="J98" i="12"/>
  <c r="J118" i="12"/>
  <c r="J138" i="12"/>
  <c r="J81" i="12"/>
  <c r="J101" i="12"/>
  <c r="J121" i="12"/>
  <c r="J141" i="12"/>
  <c r="J84" i="12"/>
  <c r="J104" i="12"/>
  <c r="J124" i="12"/>
  <c r="J87" i="12"/>
  <c r="J107" i="12"/>
  <c r="J127" i="12"/>
  <c r="J113" i="12"/>
  <c r="J133" i="12"/>
  <c r="J90" i="12"/>
  <c r="J110" i="12"/>
  <c r="J130" i="12"/>
  <c r="J93" i="12"/>
  <c r="AO14" i="17"/>
  <c r="A82" i="12"/>
  <c r="AH15" i="17"/>
  <c r="AC90" i="17"/>
  <c r="AD89" i="17"/>
  <c r="C2" i="11"/>
  <c r="A225" i="13" l="1"/>
  <c r="A83" i="13"/>
  <c r="AO15" i="17"/>
  <c r="A83" i="12"/>
  <c r="AC91" i="17"/>
  <c r="AD90" i="17"/>
  <c r="AH16" i="17"/>
  <c r="A84" i="13" s="1"/>
  <c r="C3" i="7"/>
  <c r="DR27" i="15"/>
  <c r="DR28" i="15"/>
  <c r="DR79" i="15"/>
  <c r="DR80" i="15"/>
  <c r="DR81" i="15"/>
  <c r="DR82" i="15"/>
  <c r="DR83" i="15"/>
  <c r="DR84" i="15"/>
  <c r="DR85" i="15"/>
  <c r="DR86" i="15"/>
  <c r="DR87" i="15"/>
  <c r="DR88" i="15"/>
  <c r="DR89" i="15"/>
  <c r="DR90" i="15"/>
  <c r="DR91" i="15"/>
  <c r="DR92" i="15"/>
  <c r="DR93" i="15"/>
  <c r="DR94" i="15"/>
  <c r="DR95" i="15"/>
  <c r="DR96" i="15"/>
  <c r="DR97" i="15"/>
  <c r="DR98" i="15"/>
  <c r="DR99" i="15"/>
  <c r="DR100" i="15"/>
  <c r="DR101" i="15"/>
  <c r="DR102" i="15"/>
  <c r="DR103" i="15"/>
  <c r="DR104" i="15"/>
  <c r="DR105" i="15"/>
  <c r="DR106" i="15"/>
  <c r="DR107" i="15"/>
  <c r="DR108" i="15"/>
  <c r="DR109" i="15"/>
  <c r="DR110" i="15"/>
  <c r="DR111" i="15"/>
  <c r="DR112" i="15"/>
  <c r="DR113" i="15"/>
  <c r="DR114" i="15"/>
  <c r="DR115" i="15"/>
  <c r="DR116" i="15"/>
  <c r="DR117" i="15"/>
  <c r="DR118" i="15"/>
  <c r="DR119" i="15"/>
  <c r="DR120" i="15"/>
  <c r="AO16" i="17" l="1"/>
  <c r="A84" i="12"/>
  <c r="AH17" i="17"/>
  <c r="A85" i="13" s="1"/>
  <c r="AC92" i="17"/>
  <c r="AD91" i="17"/>
  <c r="Q30" i="15"/>
  <c r="Q31" i="15"/>
  <c r="Q32" i="15"/>
  <c r="P33" i="15"/>
  <c r="Q33" i="15"/>
  <c r="P34" i="15"/>
  <c r="Q34" i="15"/>
  <c r="P35" i="15"/>
  <c r="Q35" i="15"/>
  <c r="P36" i="15"/>
  <c r="Q36" i="15"/>
  <c r="P37" i="15"/>
  <c r="Q37" i="15"/>
  <c r="P38" i="15"/>
  <c r="Q38" i="15"/>
  <c r="P39" i="15"/>
  <c r="Q39" i="15"/>
  <c r="P40" i="15"/>
  <c r="Q40" i="15"/>
  <c r="P41" i="15"/>
  <c r="Q41" i="15"/>
  <c r="P42" i="15"/>
  <c r="Q42" i="15"/>
  <c r="P43" i="15"/>
  <c r="Q43" i="15"/>
  <c r="P44" i="15"/>
  <c r="Q44" i="15"/>
  <c r="P45" i="15"/>
  <c r="Q45" i="15"/>
  <c r="P46" i="15"/>
  <c r="Q46" i="15"/>
  <c r="P47" i="15"/>
  <c r="Q47" i="15"/>
  <c r="P48" i="15"/>
  <c r="Q48" i="15"/>
  <c r="O27" i="15"/>
  <c r="P27" i="15"/>
  <c r="Q27" i="15"/>
  <c r="O28" i="15"/>
  <c r="P28" i="15"/>
  <c r="Q28" i="15"/>
  <c r="Q29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7" i="15"/>
  <c r="AO17" i="17" l="1"/>
  <c r="A85" i="12"/>
  <c r="AC93" i="17"/>
  <c r="AD92" i="17"/>
  <c r="AH18" i="17"/>
  <c r="A86" i="13" s="1"/>
  <c r="AV35" i="15"/>
  <c r="AV37" i="15"/>
  <c r="AV36" i="15"/>
  <c r="AV34" i="15"/>
  <c r="AD32" i="15"/>
  <c r="AF32" i="15"/>
  <c r="AE32" i="15"/>
  <c r="AG32" i="15"/>
  <c r="AE31" i="15"/>
  <c r="AD31" i="15"/>
  <c r="AF31" i="15"/>
  <c r="AG31" i="15"/>
  <c r="AG30" i="15"/>
  <c r="AF30" i="15"/>
  <c r="AD30" i="15"/>
  <c r="AE30" i="15"/>
  <c r="AE29" i="15"/>
  <c r="AF29" i="15"/>
  <c r="AG29" i="15"/>
  <c r="AD29" i="15"/>
  <c r="CU78" i="15"/>
  <c r="CU79" i="15"/>
  <c r="CU80" i="15"/>
  <c r="CU81" i="15"/>
  <c r="CU82" i="15"/>
  <c r="CU83" i="15"/>
  <c r="CU84" i="15"/>
  <c r="CU85" i="15"/>
  <c r="CU86" i="15"/>
  <c r="CU87" i="15"/>
  <c r="CU88" i="15"/>
  <c r="CU89" i="15"/>
  <c r="CU90" i="15"/>
  <c r="CU91" i="15"/>
  <c r="CU92" i="15"/>
  <c r="CU93" i="15"/>
  <c r="CU94" i="15"/>
  <c r="CU95" i="15"/>
  <c r="CU96" i="15"/>
  <c r="CU97" i="15"/>
  <c r="CU98" i="15"/>
  <c r="CU99" i="15"/>
  <c r="CU100" i="15"/>
  <c r="CU101" i="15"/>
  <c r="CU102" i="15"/>
  <c r="CU103" i="15"/>
  <c r="CU104" i="15"/>
  <c r="CU105" i="15"/>
  <c r="CU106" i="15"/>
  <c r="CU107" i="15"/>
  <c r="CT5" i="15"/>
  <c r="CS5" i="15"/>
  <c r="CR5" i="15"/>
  <c r="CQ5" i="15"/>
  <c r="CP5" i="15"/>
  <c r="CO5" i="15"/>
  <c r="CN5" i="15"/>
  <c r="CM5" i="15"/>
  <c r="CL5" i="15"/>
  <c r="CK5" i="15"/>
  <c r="CJ5" i="15"/>
  <c r="CI5" i="15"/>
  <c r="DL5" i="15"/>
  <c r="DK5" i="15"/>
  <c r="DJ5" i="15"/>
  <c r="DI5" i="15"/>
  <c r="DH5" i="15"/>
  <c r="DG5" i="15"/>
  <c r="DF5" i="15"/>
  <c r="DE5" i="15"/>
  <c r="DD5" i="15"/>
  <c r="DC5" i="15"/>
  <c r="DB5" i="15"/>
  <c r="DA5" i="15"/>
  <c r="BD5" i="15"/>
  <c r="A29" i="15"/>
  <c r="AO18" i="17" l="1"/>
  <c r="A86" i="12"/>
  <c r="AH19" i="17"/>
  <c r="A87" i="13" s="1"/>
  <c r="AC94" i="17"/>
  <c r="AD93" i="17"/>
  <c r="G3" i="16"/>
  <c r="A2" i="11"/>
  <c r="J38" i="12"/>
  <c r="J68" i="12"/>
  <c r="J62" i="12"/>
  <c r="J30" i="12"/>
  <c r="J60" i="12"/>
  <c r="J28" i="12"/>
  <c r="J70" i="12"/>
  <c r="J36" i="12"/>
  <c r="J54" i="12"/>
  <c r="J20" i="12"/>
  <c r="J52" i="12"/>
  <c r="J12" i="12"/>
  <c r="J46" i="12"/>
  <c r="J4" i="12"/>
  <c r="J44" i="12"/>
  <c r="G2" i="16"/>
  <c r="G50" i="16"/>
  <c r="G34" i="16"/>
  <c r="G10" i="16"/>
  <c r="J51" i="12"/>
  <c r="J35" i="12"/>
  <c r="J11" i="12"/>
  <c r="G65" i="16"/>
  <c r="G41" i="16"/>
  <c r="G17" i="16"/>
  <c r="J66" i="12"/>
  <c r="J58" i="12"/>
  <c r="J50" i="12"/>
  <c r="J42" i="12"/>
  <c r="J34" i="12"/>
  <c r="J26" i="12"/>
  <c r="J18" i="12"/>
  <c r="J10" i="12"/>
  <c r="G72" i="16"/>
  <c r="G64" i="16"/>
  <c r="G56" i="16"/>
  <c r="G48" i="16"/>
  <c r="G40" i="16"/>
  <c r="G32" i="16"/>
  <c r="G24" i="16"/>
  <c r="G16" i="16"/>
  <c r="G8" i="16"/>
  <c r="B3" i="7"/>
  <c r="J65" i="12"/>
  <c r="J57" i="12"/>
  <c r="J49" i="12"/>
  <c r="J41" i="12"/>
  <c r="J33" i="12"/>
  <c r="J25" i="12"/>
  <c r="J17" i="12"/>
  <c r="J9" i="12"/>
  <c r="G71" i="16"/>
  <c r="G63" i="16"/>
  <c r="G55" i="16"/>
  <c r="G47" i="16"/>
  <c r="G39" i="16"/>
  <c r="G31" i="16"/>
  <c r="G23" i="16"/>
  <c r="G15" i="16"/>
  <c r="G7" i="16"/>
  <c r="G58" i="16"/>
  <c r="G26" i="16"/>
  <c r="J67" i="12"/>
  <c r="J43" i="12"/>
  <c r="J19" i="12"/>
  <c r="G57" i="16"/>
  <c r="G33" i="16"/>
  <c r="G9" i="16"/>
  <c r="J2" i="12"/>
  <c r="J64" i="12"/>
  <c r="J56" i="12"/>
  <c r="J48" i="12"/>
  <c r="J40" i="12"/>
  <c r="J32" i="12"/>
  <c r="J24" i="12"/>
  <c r="J16" i="12"/>
  <c r="J8" i="12"/>
  <c r="G70" i="16"/>
  <c r="G62" i="16"/>
  <c r="G54" i="16"/>
  <c r="G46" i="16"/>
  <c r="G38" i="16"/>
  <c r="G30" i="16"/>
  <c r="G22" i="16"/>
  <c r="G14" i="16"/>
  <c r="G6" i="16"/>
  <c r="G66" i="16"/>
  <c r="G42" i="16"/>
  <c r="G18" i="16"/>
  <c r="J59" i="12"/>
  <c r="J27" i="12"/>
  <c r="J3" i="12"/>
  <c r="G73" i="16"/>
  <c r="G49" i="16"/>
  <c r="G25" i="16"/>
  <c r="J71" i="12"/>
  <c r="J63" i="12"/>
  <c r="J55" i="12"/>
  <c r="J47" i="12"/>
  <c r="J39" i="12"/>
  <c r="J31" i="12"/>
  <c r="J23" i="12"/>
  <c r="J15" i="12"/>
  <c r="J7" i="12"/>
  <c r="G69" i="16"/>
  <c r="G61" i="16"/>
  <c r="G53" i="16"/>
  <c r="G45" i="16"/>
  <c r="G37" i="16"/>
  <c r="G29" i="16"/>
  <c r="G21" i="16"/>
  <c r="G13" i="16"/>
  <c r="G5" i="16"/>
  <c r="J22" i="12"/>
  <c r="J14" i="12"/>
  <c r="J6" i="12"/>
  <c r="G68" i="16"/>
  <c r="G60" i="16"/>
  <c r="G52" i="16"/>
  <c r="G44" i="16"/>
  <c r="G36" i="16"/>
  <c r="G28" i="16"/>
  <c r="G20" i="16"/>
  <c r="G12" i="16"/>
  <c r="G4" i="16"/>
  <c r="J69" i="12"/>
  <c r="J61" i="12"/>
  <c r="J53" i="12"/>
  <c r="J45" i="12"/>
  <c r="J37" i="12"/>
  <c r="J29" i="12"/>
  <c r="J21" i="12"/>
  <c r="J13" i="12"/>
  <c r="J5" i="12"/>
  <c r="G67" i="16"/>
  <c r="G59" i="16"/>
  <c r="G51" i="16"/>
  <c r="G43" i="16"/>
  <c r="G35" i="16"/>
  <c r="G27" i="16"/>
  <c r="G19" i="16"/>
  <c r="G11" i="16"/>
  <c r="AO19" i="17" l="1"/>
  <c r="A87" i="12"/>
  <c r="AH20" i="17"/>
  <c r="A88" i="13" s="1"/>
  <c r="AC95" i="17"/>
  <c r="AD94" i="17"/>
  <c r="BA6" i="2"/>
  <c r="AO20" i="17" l="1"/>
  <c r="A88" i="12"/>
  <c r="AH21" i="17"/>
  <c r="A89" i="13" s="1"/>
  <c r="AC96" i="17"/>
  <c r="AD95" i="17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78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6" i="2"/>
  <c r="X6" i="2"/>
  <c r="AO21" i="17" l="1"/>
  <c r="A89" i="12"/>
  <c r="AC97" i="17"/>
  <c r="AD96" i="17"/>
  <c r="AH22" i="17"/>
  <c r="A90" i="13" s="1"/>
  <c r="Z11" i="15"/>
  <c r="AA11" i="15"/>
  <c r="AB11" i="15"/>
  <c r="Z12" i="15"/>
  <c r="AA12" i="15"/>
  <c r="AB12" i="15"/>
  <c r="Z13" i="15"/>
  <c r="AA13" i="15"/>
  <c r="AB13" i="15"/>
  <c r="Z14" i="15"/>
  <c r="AA14" i="15"/>
  <c r="AB14" i="15"/>
  <c r="Z15" i="15"/>
  <c r="AA15" i="15"/>
  <c r="AB15" i="15"/>
  <c r="Z16" i="15"/>
  <c r="AA16" i="15"/>
  <c r="AB16" i="15"/>
  <c r="Z17" i="15"/>
  <c r="AA17" i="15"/>
  <c r="AB17" i="15"/>
  <c r="Z18" i="15"/>
  <c r="AA18" i="15"/>
  <c r="AB18" i="15"/>
  <c r="Z19" i="15"/>
  <c r="AA19" i="15"/>
  <c r="AB19" i="15"/>
  <c r="Z20" i="15"/>
  <c r="AA20" i="15"/>
  <c r="AB20" i="15"/>
  <c r="Z21" i="15"/>
  <c r="AA21" i="15"/>
  <c r="AB21" i="15"/>
  <c r="Z22" i="15"/>
  <c r="AA22" i="15"/>
  <c r="AB22" i="15"/>
  <c r="Z23" i="15"/>
  <c r="AA23" i="15"/>
  <c r="AB23" i="15"/>
  <c r="Z24" i="15"/>
  <c r="AA24" i="15"/>
  <c r="AB24" i="15"/>
  <c r="Z25" i="15"/>
  <c r="AA25" i="15"/>
  <c r="AB25" i="15"/>
  <c r="Z26" i="15"/>
  <c r="AA26" i="15"/>
  <c r="AB26" i="15"/>
  <c r="Z27" i="15"/>
  <c r="AA27" i="15"/>
  <c r="AB27" i="15"/>
  <c r="Z28" i="15"/>
  <c r="AA28" i="15"/>
  <c r="AB28" i="15"/>
  <c r="T11" i="15"/>
  <c r="U11" i="15"/>
  <c r="V11" i="15"/>
  <c r="W11" i="15"/>
  <c r="T12" i="15"/>
  <c r="U12" i="15"/>
  <c r="V12" i="15"/>
  <c r="W12" i="15"/>
  <c r="T13" i="15"/>
  <c r="U13" i="15"/>
  <c r="V13" i="15"/>
  <c r="W13" i="15"/>
  <c r="T14" i="15"/>
  <c r="U14" i="15"/>
  <c r="V14" i="15"/>
  <c r="W14" i="15"/>
  <c r="T15" i="15"/>
  <c r="U15" i="15"/>
  <c r="V15" i="15"/>
  <c r="W15" i="15"/>
  <c r="T16" i="15"/>
  <c r="U16" i="15"/>
  <c r="V16" i="15"/>
  <c r="W16" i="15"/>
  <c r="T17" i="15"/>
  <c r="U17" i="15"/>
  <c r="V17" i="15"/>
  <c r="W17" i="15"/>
  <c r="T18" i="15"/>
  <c r="U18" i="15"/>
  <c r="V18" i="15"/>
  <c r="W18" i="15"/>
  <c r="T19" i="15"/>
  <c r="U19" i="15"/>
  <c r="V19" i="15"/>
  <c r="W19" i="15"/>
  <c r="T20" i="15"/>
  <c r="U20" i="15"/>
  <c r="V20" i="15"/>
  <c r="W20" i="15"/>
  <c r="T21" i="15"/>
  <c r="U21" i="15"/>
  <c r="V21" i="15"/>
  <c r="W21" i="15"/>
  <c r="T22" i="15"/>
  <c r="U22" i="15"/>
  <c r="V22" i="15"/>
  <c r="W22" i="15"/>
  <c r="T23" i="15"/>
  <c r="U23" i="15"/>
  <c r="V23" i="15"/>
  <c r="W23" i="15"/>
  <c r="T24" i="15"/>
  <c r="U24" i="15"/>
  <c r="V24" i="15"/>
  <c r="W24" i="15"/>
  <c r="T25" i="15"/>
  <c r="U25" i="15"/>
  <c r="V25" i="15"/>
  <c r="W25" i="15"/>
  <c r="T26" i="15"/>
  <c r="U26" i="15"/>
  <c r="V26" i="15"/>
  <c r="W26" i="15"/>
  <c r="T27" i="15"/>
  <c r="U27" i="15"/>
  <c r="V27" i="15"/>
  <c r="W27" i="15"/>
  <c r="T28" i="15"/>
  <c r="U28" i="15"/>
  <c r="V28" i="15"/>
  <c r="W28" i="15"/>
  <c r="AO22" i="17" l="1"/>
  <c r="A90" i="12"/>
  <c r="AH23" i="17"/>
  <c r="A91" i="13" s="1"/>
  <c r="AC98" i="17"/>
  <c r="AD97" i="17"/>
  <c r="BH79" i="2"/>
  <c r="BH80" i="2"/>
  <c r="BH81" i="2"/>
  <c r="BH82" i="2"/>
  <c r="BH83" i="2"/>
  <c r="BH84" i="2"/>
  <c r="BH85" i="2"/>
  <c r="BH86" i="2"/>
  <c r="BH87" i="2"/>
  <c r="BH88" i="2"/>
  <c r="BH89" i="2"/>
  <c r="BH90" i="2"/>
  <c r="BH91" i="2"/>
  <c r="BH92" i="2"/>
  <c r="BH93" i="2"/>
  <c r="BH94" i="2"/>
  <c r="BH95" i="2"/>
  <c r="BH96" i="2"/>
  <c r="BH97" i="2"/>
  <c r="BH98" i="2"/>
  <c r="BH99" i="2"/>
  <c r="BH100" i="2"/>
  <c r="BH101" i="2"/>
  <c r="BH102" i="2"/>
  <c r="BH103" i="2"/>
  <c r="BH104" i="2"/>
  <c r="BH105" i="2"/>
  <c r="BH106" i="2"/>
  <c r="BH107" i="2"/>
  <c r="BH108" i="2"/>
  <c r="BH109" i="2"/>
  <c r="BH110" i="2"/>
  <c r="BH111" i="2"/>
  <c r="BH112" i="2"/>
  <c r="BH113" i="2"/>
  <c r="BH114" i="2"/>
  <c r="BH115" i="2"/>
  <c r="BH116" i="2"/>
  <c r="BH117" i="2"/>
  <c r="BH118" i="2"/>
  <c r="BH119" i="2"/>
  <c r="BH120" i="2"/>
  <c r="BH121" i="2"/>
  <c r="BH122" i="2"/>
  <c r="BH123" i="2"/>
  <c r="BH124" i="2"/>
  <c r="BH125" i="2"/>
  <c r="BH126" i="2"/>
  <c r="BH127" i="2"/>
  <c r="BH128" i="2"/>
  <c r="BH129" i="2"/>
  <c r="BH130" i="2"/>
  <c r="BH131" i="2"/>
  <c r="BH132" i="2"/>
  <c r="BH133" i="2"/>
  <c r="BH134" i="2"/>
  <c r="BH135" i="2"/>
  <c r="BH136" i="2"/>
  <c r="BH137" i="2"/>
  <c r="BH138" i="2"/>
  <c r="BH139" i="2"/>
  <c r="BH140" i="2"/>
  <c r="BH141" i="2"/>
  <c r="BH142" i="2"/>
  <c r="BH143" i="2"/>
  <c r="BH144" i="2"/>
  <c r="BH145" i="2"/>
  <c r="BH146" i="2"/>
  <c r="BH147" i="2"/>
  <c r="BH78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6" i="2"/>
  <c r="AO23" i="17" l="1"/>
  <c r="A91" i="12"/>
  <c r="AC99" i="17"/>
  <c r="AD98" i="17"/>
  <c r="AH24" i="17"/>
  <c r="A92" i="13" s="1"/>
  <c r="A3" i="2"/>
  <c r="AO24" i="17" l="1"/>
  <c r="A92" i="12"/>
  <c r="AH25" i="17"/>
  <c r="A93" i="13" s="1"/>
  <c r="AC100" i="17"/>
  <c r="AD99" i="17"/>
  <c r="A71" i="16"/>
  <c r="Q67" i="15"/>
  <c r="L67" i="15"/>
  <c r="DR67" i="15" s="1"/>
  <c r="Q68" i="15"/>
  <c r="L68" i="15"/>
  <c r="DR68" i="15" s="1"/>
  <c r="Q69" i="15"/>
  <c r="Q70" i="15"/>
  <c r="L70" i="15"/>
  <c r="DR70" i="15" s="1"/>
  <c r="Q71" i="15"/>
  <c r="L71" i="15"/>
  <c r="DR71" i="15" s="1"/>
  <c r="Q72" i="15"/>
  <c r="Q73" i="15"/>
  <c r="Q74" i="15"/>
  <c r="L74" i="15"/>
  <c r="DR74" i="15" s="1"/>
  <c r="Q75" i="15"/>
  <c r="L75" i="15"/>
  <c r="DR75" i="15" s="1"/>
  <c r="Q76" i="15"/>
  <c r="L76" i="15"/>
  <c r="DR76" i="15" s="1"/>
  <c r="Q77" i="15"/>
  <c r="Q78" i="15"/>
  <c r="AO25" i="17" l="1"/>
  <c r="A93" i="12"/>
  <c r="AC101" i="17"/>
  <c r="AD100" i="17"/>
  <c r="AH26" i="17"/>
  <c r="A94" i="13" s="1"/>
  <c r="B71" i="16"/>
  <c r="A69" i="16"/>
  <c r="AC75" i="15"/>
  <c r="A65" i="16"/>
  <c r="AC67" i="15"/>
  <c r="B67" i="15"/>
  <c r="O67" i="15" s="1"/>
  <c r="AG67" i="15" s="1"/>
  <c r="A64" i="16"/>
  <c r="A63" i="16"/>
  <c r="A72" i="16"/>
  <c r="M71" i="16"/>
  <c r="F71" i="16"/>
  <c r="E71" i="16" s="1"/>
  <c r="I71" i="16"/>
  <c r="A68" i="16"/>
  <c r="L72" i="15"/>
  <c r="DR72" i="15" s="1"/>
  <c r="A67" i="16"/>
  <c r="K71" i="16"/>
  <c r="C71" i="16"/>
  <c r="A62" i="16"/>
  <c r="N71" i="16"/>
  <c r="J71" i="16"/>
  <c r="L71" i="16"/>
  <c r="B68" i="15"/>
  <c r="AC77" i="15"/>
  <c r="AC72" i="15"/>
  <c r="AC71" i="15"/>
  <c r="L69" i="15"/>
  <c r="DR69" i="15" s="1"/>
  <c r="B76" i="15"/>
  <c r="AD67" i="15"/>
  <c r="AF67" i="15"/>
  <c r="AE67" i="15"/>
  <c r="AM67" i="15"/>
  <c r="P67" i="15"/>
  <c r="AC76" i="15"/>
  <c r="A70" i="16"/>
  <c r="AC73" i="15"/>
  <c r="A66" i="16"/>
  <c r="AC68" i="15"/>
  <c r="L77" i="15"/>
  <c r="DR77" i="15" s="1"/>
  <c r="B74" i="15"/>
  <c r="B73" i="15"/>
  <c r="B70" i="15"/>
  <c r="B69" i="15"/>
  <c r="B77" i="15"/>
  <c r="AC74" i="15"/>
  <c r="AC70" i="15"/>
  <c r="L73" i="15"/>
  <c r="DR73" i="15" s="1"/>
  <c r="AC69" i="15"/>
  <c r="AO26" i="17" l="1"/>
  <c r="A94" i="12"/>
  <c r="AH27" i="17"/>
  <c r="A95" i="13" s="1"/>
  <c r="AC102" i="17"/>
  <c r="AD101" i="17"/>
  <c r="F64" i="16"/>
  <c r="E64" i="16" s="1"/>
  <c r="B64" i="16"/>
  <c r="B66" i="16"/>
  <c r="K65" i="16"/>
  <c r="B65" i="16"/>
  <c r="N70" i="16"/>
  <c r="B70" i="16"/>
  <c r="N62" i="16"/>
  <c r="B62" i="16"/>
  <c r="N68" i="16"/>
  <c r="B68" i="16"/>
  <c r="F69" i="16"/>
  <c r="E69" i="16" s="1"/>
  <c r="B69" i="16"/>
  <c r="B72" i="16"/>
  <c r="L67" i="16"/>
  <c r="B67" i="16"/>
  <c r="F63" i="16"/>
  <c r="E63" i="16" s="1"/>
  <c r="B63" i="16"/>
  <c r="K69" i="16"/>
  <c r="J69" i="16"/>
  <c r="I69" i="16"/>
  <c r="L69" i="16"/>
  <c r="N69" i="16"/>
  <c r="C69" i="16"/>
  <c r="N65" i="16"/>
  <c r="K63" i="16"/>
  <c r="C65" i="16"/>
  <c r="K64" i="16"/>
  <c r="I65" i="16"/>
  <c r="L65" i="16"/>
  <c r="J65" i="16"/>
  <c r="M65" i="16"/>
  <c r="J63" i="16"/>
  <c r="I63" i="16"/>
  <c r="C63" i="16"/>
  <c r="N63" i="16"/>
  <c r="M63" i="16"/>
  <c r="F65" i="16"/>
  <c r="E65" i="16" s="1"/>
  <c r="L63" i="16"/>
  <c r="N64" i="16"/>
  <c r="J67" i="16"/>
  <c r="I64" i="16"/>
  <c r="M64" i="16"/>
  <c r="M69" i="16"/>
  <c r="L64" i="16"/>
  <c r="J64" i="16"/>
  <c r="C64" i="16"/>
  <c r="L70" i="16"/>
  <c r="J72" i="16"/>
  <c r="F72" i="16"/>
  <c r="E72" i="16" s="1"/>
  <c r="K72" i="16"/>
  <c r="N67" i="16"/>
  <c r="N72" i="16"/>
  <c r="M72" i="16"/>
  <c r="C72" i="16"/>
  <c r="L72" i="16"/>
  <c r="I72" i="16"/>
  <c r="J70" i="16"/>
  <c r="I66" i="16"/>
  <c r="F66" i="16"/>
  <c r="E66" i="16" s="1"/>
  <c r="C66" i="16"/>
  <c r="K66" i="16"/>
  <c r="M66" i="16"/>
  <c r="L62" i="16"/>
  <c r="J62" i="16"/>
  <c r="J66" i="16"/>
  <c r="F68" i="16"/>
  <c r="E68" i="16" s="1"/>
  <c r="M68" i="16"/>
  <c r="I68" i="16"/>
  <c r="C68" i="16"/>
  <c r="K68" i="16"/>
  <c r="B72" i="15"/>
  <c r="N66" i="16"/>
  <c r="I62" i="16"/>
  <c r="M62" i="16"/>
  <c r="C62" i="16"/>
  <c r="K62" i="16"/>
  <c r="F62" i="16"/>
  <c r="E62" i="16" s="1"/>
  <c r="L66" i="16"/>
  <c r="I70" i="16"/>
  <c r="C70" i="16"/>
  <c r="K70" i="16"/>
  <c r="F70" i="16"/>
  <c r="E70" i="16" s="1"/>
  <c r="M70" i="16"/>
  <c r="L68" i="16"/>
  <c r="J68" i="16"/>
  <c r="C67" i="16"/>
  <c r="K67" i="16"/>
  <c r="I67" i="16"/>
  <c r="F67" i="16"/>
  <c r="E67" i="16" s="1"/>
  <c r="M67" i="16"/>
  <c r="P68" i="15"/>
  <c r="O68" i="15"/>
  <c r="O69" i="15"/>
  <c r="P69" i="15"/>
  <c r="P74" i="15"/>
  <c r="O74" i="15"/>
  <c r="O76" i="15"/>
  <c r="P76" i="15"/>
  <c r="O77" i="15"/>
  <c r="P77" i="15"/>
  <c r="P70" i="15"/>
  <c r="O70" i="15"/>
  <c r="B71" i="15"/>
  <c r="O73" i="15"/>
  <c r="P73" i="15"/>
  <c r="B75" i="15"/>
  <c r="O72" i="15"/>
  <c r="P72" i="15"/>
  <c r="AO27" i="17" l="1"/>
  <c r="A95" i="12"/>
  <c r="AC103" i="17"/>
  <c r="AD102" i="17"/>
  <c r="AH28" i="17"/>
  <c r="A96" i="13" s="1"/>
  <c r="AE68" i="15"/>
  <c r="AM68" i="15"/>
  <c r="AF68" i="15"/>
  <c r="AG68" i="15"/>
  <c r="AD68" i="15"/>
  <c r="AE72" i="15"/>
  <c r="AM72" i="15"/>
  <c r="AG72" i="15"/>
  <c r="AF72" i="15"/>
  <c r="AD72" i="15"/>
  <c r="AF73" i="15"/>
  <c r="AD73" i="15"/>
  <c r="AG73" i="15"/>
  <c r="AE73" i="15"/>
  <c r="AM73" i="15"/>
  <c r="AG70" i="15"/>
  <c r="AE70" i="15"/>
  <c r="AM70" i="15"/>
  <c r="AD70" i="15"/>
  <c r="AF70" i="15"/>
  <c r="AE76" i="15"/>
  <c r="AM76" i="15"/>
  <c r="AF76" i="15"/>
  <c r="AD76" i="15"/>
  <c r="AG76" i="15"/>
  <c r="AF69" i="15"/>
  <c r="AG69" i="15"/>
  <c r="AD69" i="15"/>
  <c r="AE69" i="15"/>
  <c r="AM69" i="15"/>
  <c r="O75" i="15"/>
  <c r="P75" i="15"/>
  <c r="AG74" i="15"/>
  <c r="AE74" i="15"/>
  <c r="AM74" i="15"/>
  <c r="AD74" i="15"/>
  <c r="AF74" i="15"/>
  <c r="O71" i="15"/>
  <c r="P71" i="15"/>
  <c r="AF77" i="15"/>
  <c r="AG77" i="15"/>
  <c r="AD77" i="15"/>
  <c r="AE77" i="15"/>
  <c r="AM77" i="15"/>
  <c r="AO28" i="17" l="1"/>
  <c r="A96" i="12"/>
  <c r="AH29" i="17"/>
  <c r="A97" i="13" s="1"/>
  <c r="AC104" i="17"/>
  <c r="AC105" i="17" s="1"/>
  <c r="AC106" i="17" s="1"/>
  <c r="AC107" i="17" s="1"/>
  <c r="AC108" i="17" s="1"/>
  <c r="AC109" i="17" s="1"/>
  <c r="AC110" i="17" s="1"/>
  <c r="AC111" i="17" s="1"/>
  <c r="AC112" i="17" s="1"/>
  <c r="AC113" i="17" s="1"/>
  <c r="AC114" i="17" s="1"/>
  <c r="AC115" i="17" s="1"/>
  <c r="AC116" i="17" s="1"/>
  <c r="AC117" i="17" s="1"/>
  <c r="AC118" i="17" s="1"/>
  <c r="AC119" i="17" s="1"/>
  <c r="AC120" i="17" s="1"/>
  <c r="AC121" i="17" s="1"/>
  <c r="AC122" i="17" s="1"/>
  <c r="AC123" i="17" s="1"/>
  <c r="AC124" i="17" s="1"/>
  <c r="AC125" i="17" s="1"/>
  <c r="AC126" i="17" s="1"/>
  <c r="AC127" i="17" s="1"/>
  <c r="AC128" i="17" s="1"/>
  <c r="AC129" i="17" s="1"/>
  <c r="AC130" i="17" s="1"/>
  <c r="AC131" i="17" s="1"/>
  <c r="AC132" i="17" s="1"/>
  <c r="AC133" i="17" s="1"/>
  <c r="AC134" i="17" s="1"/>
  <c r="AC135" i="17" s="1"/>
  <c r="AC136" i="17" s="1"/>
  <c r="AC137" i="17" s="1"/>
  <c r="AC138" i="17" s="1"/>
  <c r="AC139" i="17" s="1"/>
  <c r="AC140" i="17" s="1"/>
  <c r="AC141" i="17" s="1"/>
  <c r="AC142" i="17" s="1"/>
  <c r="AC143" i="17" s="1"/>
  <c r="AC144" i="17" s="1"/>
  <c r="AC145" i="17" s="1"/>
  <c r="AC146" i="17" s="1"/>
  <c r="AC147" i="17" s="1"/>
  <c r="AD103" i="17"/>
  <c r="AD75" i="15"/>
  <c r="AF75" i="15"/>
  <c r="AE75" i="15"/>
  <c r="AM75" i="15"/>
  <c r="AG75" i="15"/>
  <c r="AD71" i="15"/>
  <c r="AF71" i="15"/>
  <c r="AE71" i="15"/>
  <c r="AM71" i="15"/>
  <c r="AG71" i="15"/>
  <c r="AO29" i="17" l="1"/>
  <c r="A97" i="12"/>
  <c r="AH30" i="17"/>
  <c r="A98" i="13" s="1"/>
  <c r="A560" i="13"/>
  <c r="A561" i="13"/>
  <c r="A562" i="13"/>
  <c r="A563" i="13"/>
  <c r="A564" i="13"/>
  <c r="A565" i="13"/>
  <c r="A566" i="13"/>
  <c r="A567" i="13"/>
  <c r="A568" i="13"/>
  <c r="A488" i="13"/>
  <c r="A489" i="13"/>
  <c r="A490" i="13"/>
  <c r="A491" i="13"/>
  <c r="A492" i="13"/>
  <c r="A493" i="13"/>
  <c r="A494" i="13"/>
  <c r="A495" i="13"/>
  <c r="A418" i="13"/>
  <c r="A419" i="13"/>
  <c r="A420" i="13"/>
  <c r="A421" i="13"/>
  <c r="A422" i="13"/>
  <c r="A423" i="13"/>
  <c r="A424" i="13"/>
  <c r="A425" i="13"/>
  <c r="A426" i="13"/>
  <c r="A346" i="13"/>
  <c r="A347" i="13"/>
  <c r="A348" i="13"/>
  <c r="A349" i="13"/>
  <c r="A350" i="13"/>
  <c r="A351" i="13"/>
  <c r="A352" i="13"/>
  <c r="A353" i="13"/>
  <c r="A354" i="13"/>
  <c r="A62" i="13"/>
  <c r="A63" i="13"/>
  <c r="A64" i="13"/>
  <c r="A65" i="13"/>
  <c r="A66" i="13"/>
  <c r="A67" i="13"/>
  <c r="A68" i="13"/>
  <c r="A69" i="13"/>
  <c r="A68" i="12"/>
  <c r="E68" i="12"/>
  <c r="A69" i="12"/>
  <c r="E69" i="12"/>
  <c r="E70" i="12"/>
  <c r="E71" i="12"/>
  <c r="A62" i="12"/>
  <c r="E62" i="12"/>
  <c r="A63" i="12"/>
  <c r="E63" i="12"/>
  <c r="A64" i="12"/>
  <c r="E64" i="12"/>
  <c r="A65" i="12"/>
  <c r="E65" i="12"/>
  <c r="A66" i="12"/>
  <c r="E66" i="12"/>
  <c r="A67" i="12"/>
  <c r="E67" i="12"/>
  <c r="AO30" i="17" l="1"/>
  <c r="A98" i="12"/>
  <c r="AH31" i="17"/>
  <c r="AO31" i="17" s="1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B418" i="13"/>
  <c r="AX138" i="2"/>
  <c r="B560" i="13" s="1"/>
  <c r="B419" i="13"/>
  <c r="AX139" i="2"/>
  <c r="B561" i="13" s="1"/>
  <c r="B420" i="13"/>
  <c r="AX140" i="2"/>
  <c r="B562" i="13" s="1"/>
  <c r="B421" i="13"/>
  <c r="AX141" i="2"/>
  <c r="B563" i="13" s="1"/>
  <c r="B422" i="13"/>
  <c r="AX142" i="2"/>
  <c r="B564" i="13" s="1"/>
  <c r="B423" i="13"/>
  <c r="AX143" i="2"/>
  <c r="B565" i="13" s="1"/>
  <c r="B424" i="13"/>
  <c r="AX144" i="2"/>
  <c r="B566" i="13" s="1"/>
  <c r="B425" i="13"/>
  <c r="AX145" i="2"/>
  <c r="B567" i="13" s="1"/>
  <c r="B426" i="13"/>
  <c r="AX146" i="2"/>
  <c r="B568" i="13" s="1"/>
  <c r="B427" i="13"/>
  <c r="AX147" i="2"/>
  <c r="B569" i="13" s="1"/>
  <c r="AX148" i="2"/>
  <c r="AX78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B62" i="13"/>
  <c r="B204" i="13"/>
  <c r="B346" i="13"/>
  <c r="AX66" i="2"/>
  <c r="B488" i="13" s="1"/>
  <c r="B63" i="13"/>
  <c r="B205" i="13"/>
  <c r="B347" i="13"/>
  <c r="AX67" i="2"/>
  <c r="B489" i="13" s="1"/>
  <c r="B64" i="13"/>
  <c r="B206" i="13"/>
  <c r="B348" i="13"/>
  <c r="AX68" i="2"/>
  <c r="B490" i="13" s="1"/>
  <c r="B65" i="13"/>
  <c r="B207" i="13"/>
  <c r="B349" i="13"/>
  <c r="AX69" i="2"/>
  <c r="B491" i="13" s="1"/>
  <c r="B66" i="13"/>
  <c r="B208" i="13"/>
  <c r="B350" i="13"/>
  <c r="AX70" i="2"/>
  <c r="B492" i="13" s="1"/>
  <c r="B67" i="13"/>
  <c r="B209" i="13"/>
  <c r="B351" i="13"/>
  <c r="AX71" i="2"/>
  <c r="B493" i="13" s="1"/>
  <c r="B68" i="13"/>
  <c r="B210" i="13"/>
  <c r="B352" i="13"/>
  <c r="AX72" i="2"/>
  <c r="B494" i="13" s="1"/>
  <c r="B69" i="13"/>
  <c r="B211" i="13"/>
  <c r="B353" i="13"/>
  <c r="AX73" i="2"/>
  <c r="B495" i="13" s="1"/>
  <c r="B70" i="13"/>
  <c r="B212" i="13"/>
  <c r="B354" i="13"/>
  <c r="AX74" i="2"/>
  <c r="B496" i="13" s="1"/>
  <c r="B71" i="13"/>
  <c r="B213" i="13"/>
  <c r="B355" i="13"/>
  <c r="AX75" i="2"/>
  <c r="B497" i="13" s="1"/>
  <c r="AX7" i="2"/>
  <c r="AX8" i="2"/>
  <c r="AX9" i="2"/>
  <c r="AX10" i="2"/>
  <c r="AX11" i="2"/>
  <c r="AX12" i="2"/>
  <c r="AX13" i="2"/>
  <c r="AX14" i="2"/>
  <c r="AX15" i="2"/>
  <c r="AX16" i="2"/>
  <c r="AX17" i="2"/>
  <c r="AX6" i="2"/>
  <c r="A138" i="2"/>
  <c r="X138" i="2"/>
  <c r="Z138" i="2"/>
  <c r="AA138" i="2"/>
  <c r="AJ138" i="2"/>
  <c r="BM138" i="2" s="1"/>
  <c r="AM138" i="2"/>
  <c r="BA138" i="2"/>
  <c r="C418" i="13" s="1"/>
  <c r="BB138" i="2"/>
  <c r="C560" i="13" s="1"/>
  <c r="BC138" i="2"/>
  <c r="BD138" i="2"/>
  <c r="BE138" i="2"/>
  <c r="BF138" i="2"/>
  <c r="G418" i="13" s="1"/>
  <c r="BG138" i="2"/>
  <c r="G560" i="13" s="1"/>
  <c r="A139" i="2"/>
  <c r="X139" i="2"/>
  <c r="Z139" i="2"/>
  <c r="AA139" i="2"/>
  <c r="AJ139" i="2"/>
  <c r="BM139" i="2" s="1"/>
  <c r="AM139" i="2"/>
  <c r="BA139" i="2"/>
  <c r="C419" i="13" s="1"/>
  <c r="BB139" i="2"/>
  <c r="C561" i="13" s="1"/>
  <c r="BC139" i="2"/>
  <c r="BD139" i="2"/>
  <c r="BE139" i="2"/>
  <c r="BF139" i="2"/>
  <c r="G419" i="13" s="1"/>
  <c r="BG139" i="2"/>
  <c r="G561" i="13" s="1"/>
  <c r="A140" i="2"/>
  <c r="X140" i="2"/>
  <c r="Z140" i="2"/>
  <c r="AA140" i="2"/>
  <c r="AJ140" i="2"/>
  <c r="BM140" i="2" s="1"/>
  <c r="AM140" i="2"/>
  <c r="BA140" i="2"/>
  <c r="C420" i="13" s="1"/>
  <c r="BB140" i="2"/>
  <c r="C562" i="13" s="1"/>
  <c r="BC140" i="2"/>
  <c r="BD140" i="2"/>
  <c r="BE140" i="2"/>
  <c r="BF140" i="2"/>
  <c r="G420" i="13" s="1"/>
  <c r="BG140" i="2"/>
  <c r="G562" i="13" s="1"/>
  <c r="A141" i="2"/>
  <c r="X141" i="2"/>
  <c r="Z141" i="2"/>
  <c r="AA141" i="2"/>
  <c r="AJ141" i="2"/>
  <c r="BM141" i="2" s="1"/>
  <c r="AM141" i="2"/>
  <c r="BA141" i="2"/>
  <c r="C421" i="13" s="1"/>
  <c r="BB141" i="2"/>
  <c r="C563" i="13" s="1"/>
  <c r="BC141" i="2"/>
  <c r="BD141" i="2"/>
  <c r="BE141" i="2"/>
  <c r="BF141" i="2"/>
  <c r="G421" i="13" s="1"/>
  <c r="BG141" i="2"/>
  <c r="G563" i="13" s="1"/>
  <c r="A142" i="2"/>
  <c r="X142" i="2"/>
  <c r="Z142" i="2"/>
  <c r="AA142" i="2"/>
  <c r="AJ142" i="2"/>
  <c r="BM142" i="2" s="1"/>
  <c r="AM142" i="2"/>
  <c r="BA142" i="2"/>
  <c r="C422" i="13" s="1"/>
  <c r="BB142" i="2"/>
  <c r="C564" i="13" s="1"/>
  <c r="BC142" i="2"/>
  <c r="BD142" i="2"/>
  <c r="BE142" i="2"/>
  <c r="BF142" i="2"/>
  <c r="G422" i="13" s="1"/>
  <c r="BG142" i="2"/>
  <c r="G564" i="13" s="1"/>
  <c r="A143" i="2"/>
  <c r="X143" i="2"/>
  <c r="Z143" i="2"/>
  <c r="AA143" i="2"/>
  <c r="AJ143" i="2"/>
  <c r="BM143" i="2" s="1"/>
  <c r="AM143" i="2"/>
  <c r="BA143" i="2"/>
  <c r="C423" i="13" s="1"/>
  <c r="BB143" i="2"/>
  <c r="C565" i="13" s="1"/>
  <c r="BC143" i="2"/>
  <c r="BD143" i="2"/>
  <c r="BE143" i="2"/>
  <c r="BF143" i="2"/>
  <c r="G423" i="13" s="1"/>
  <c r="BG143" i="2"/>
  <c r="G565" i="13" s="1"/>
  <c r="A144" i="2"/>
  <c r="X144" i="2"/>
  <c r="Z144" i="2"/>
  <c r="AA144" i="2"/>
  <c r="AJ144" i="2"/>
  <c r="BM144" i="2" s="1"/>
  <c r="AM144" i="2"/>
  <c r="BA144" i="2"/>
  <c r="C424" i="13" s="1"/>
  <c r="BB144" i="2"/>
  <c r="C566" i="13" s="1"/>
  <c r="BC144" i="2"/>
  <c r="BD144" i="2"/>
  <c r="BE144" i="2"/>
  <c r="BF144" i="2"/>
  <c r="G424" i="13" s="1"/>
  <c r="BG144" i="2"/>
  <c r="G566" i="13" s="1"/>
  <c r="A145" i="2"/>
  <c r="X145" i="2"/>
  <c r="Z145" i="2"/>
  <c r="AA145" i="2"/>
  <c r="AJ145" i="2"/>
  <c r="BM145" i="2" s="1"/>
  <c r="AM145" i="2"/>
  <c r="BA145" i="2"/>
  <c r="C425" i="13" s="1"/>
  <c r="BB145" i="2"/>
  <c r="C567" i="13" s="1"/>
  <c r="BC145" i="2"/>
  <c r="BD145" i="2"/>
  <c r="BE145" i="2"/>
  <c r="BF145" i="2"/>
  <c r="G425" i="13" s="1"/>
  <c r="BG145" i="2"/>
  <c r="G567" i="13" s="1"/>
  <c r="A146" i="2"/>
  <c r="X146" i="2"/>
  <c r="Z146" i="2"/>
  <c r="AA146" i="2"/>
  <c r="AJ146" i="2"/>
  <c r="BM146" i="2" s="1"/>
  <c r="AM146" i="2"/>
  <c r="BA146" i="2"/>
  <c r="C426" i="13" s="1"/>
  <c r="BB146" i="2"/>
  <c r="C568" i="13" s="1"/>
  <c r="BC146" i="2"/>
  <c r="BD146" i="2"/>
  <c r="BE146" i="2"/>
  <c r="BF146" i="2"/>
  <c r="G426" i="13" s="1"/>
  <c r="BG146" i="2"/>
  <c r="G568" i="13" s="1"/>
  <c r="A147" i="2"/>
  <c r="X147" i="2"/>
  <c r="Z147" i="2"/>
  <c r="AA147" i="2"/>
  <c r="AJ147" i="2"/>
  <c r="BM147" i="2" s="1"/>
  <c r="AM147" i="2"/>
  <c r="BA147" i="2"/>
  <c r="C427" i="13" s="1"/>
  <c r="BB147" i="2"/>
  <c r="C569" i="13" s="1"/>
  <c r="BC147" i="2"/>
  <c r="BD147" i="2"/>
  <c r="BE147" i="2"/>
  <c r="BF147" i="2"/>
  <c r="G427" i="13" s="1"/>
  <c r="BG147" i="2"/>
  <c r="G569" i="13" s="1"/>
  <c r="X66" i="2"/>
  <c r="Z66" i="2"/>
  <c r="AA66" i="2"/>
  <c r="AJ66" i="2"/>
  <c r="BM66" i="2" s="1"/>
  <c r="AM66" i="2"/>
  <c r="D62" i="12" s="1"/>
  <c r="C62" i="13"/>
  <c r="C204" i="13"/>
  <c r="BA66" i="2"/>
  <c r="C346" i="13" s="1"/>
  <c r="BB66" i="2"/>
  <c r="C488" i="13" s="1"/>
  <c r="BC66" i="2"/>
  <c r="I62" i="12" s="1"/>
  <c r="BD66" i="2"/>
  <c r="G62" i="13" s="1"/>
  <c r="BE66" i="2"/>
  <c r="G204" i="13" s="1"/>
  <c r="BF66" i="2"/>
  <c r="G346" i="13" s="1"/>
  <c r="BG66" i="2"/>
  <c r="G488" i="13" s="1"/>
  <c r="X67" i="2"/>
  <c r="Z67" i="2"/>
  <c r="AA67" i="2"/>
  <c r="AJ67" i="2"/>
  <c r="BM67" i="2" s="1"/>
  <c r="AM67" i="2"/>
  <c r="D63" i="12" s="1"/>
  <c r="C63" i="13"/>
  <c r="C205" i="13"/>
  <c r="BA67" i="2"/>
  <c r="C347" i="13" s="1"/>
  <c r="BB67" i="2"/>
  <c r="C489" i="13" s="1"/>
  <c r="BC67" i="2"/>
  <c r="I63" i="12" s="1"/>
  <c r="BD67" i="2"/>
  <c r="G63" i="13" s="1"/>
  <c r="BE67" i="2"/>
  <c r="G205" i="13" s="1"/>
  <c r="BF67" i="2"/>
  <c r="G347" i="13" s="1"/>
  <c r="BG67" i="2"/>
  <c r="G489" i="13" s="1"/>
  <c r="X68" i="2"/>
  <c r="Z68" i="2"/>
  <c r="AA68" i="2"/>
  <c r="AJ68" i="2"/>
  <c r="BM68" i="2" s="1"/>
  <c r="AM68" i="2"/>
  <c r="D64" i="12" s="1"/>
  <c r="C64" i="13"/>
  <c r="C206" i="13"/>
  <c r="BA68" i="2"/>
  <c r="C348" i="13" s="1"/>
  <c r="BB68" i="2"/>
  <c r="C490" i="13" s="1"/>
  <c r="BC68" i="2"/>
  <c r="I64" i="12" s="1"/>
  <c r="BD68" i="2"/>
  <c r="G64" i="13" s="1"/>
  <c r="BE68" i="2"/>
  <c r="G206" i="13" s="1"/>
  <c r="BF68" i="2"/>
  <c r="G348" i="13" s="1"/>
  <c r="BG68" i="2"/>
  <c r="G490" i="13" s="1"/>
  <c r="X69" i="2"/>
  <c r="Z69" i="2"/>
  <c r="AA69" i="2"/>
  <c r="AJ69" i="2"/>
  <c r="BM69" i="2" s="1"/>
  <c r="AM69" i="2"/>
  <c r="D65" i="12" s="1"/>
  <c r="C65" i="13"/>
  <c r="C207" i="13"/>
  <c r="BA69" i="2"/>
  <c r="C349" i="13" s="1"/>
  <c r="BB69" i="2"/>
  <c r="C491" i="13" s="1"/>
  <c r="BC69" i="2"/>
  <c r="I65" i="12" s="1"/>
  <c r="BD69" i="2"/>
  <c r="G65" i="13" s="1"/>
  <c r="BE69" i="2"/>
  <c r="G207" i="13" s="1"/>
  <c r="BF69" i="2"/>
  <c r="G349" i="13" s="1"/>
  <c r="BG69" i="2"/>
  <c r="G491" i="13" s="1"/>
  <c r="X70" i="2"/>
  <c r="Z70" i="2"/>
  <c r="AA70" i="2"/>
  <c r="AJ70" i="2"/>
  <c r="BM70" i="2" s="1"/>
  <c r="AM70" i="2"/>
  <c r="D66" i="12" s="1"/>
  <c r="C66" i="13"/>
  <c r="C208" i="13"/>
  <c r="BA70" i="2"/>
  <c r="C350" i="13" s="1"/>
  <c r="BB70" i="2"/>
  <c r="C492" i="13" s="1"/>
  <c r="BC70" i="2"/>
  <c r="I66" i="12" s="1"/>
  <c r="BD70" i="2"/>
  <c r="G66" i="13" s="1"/>
  <c r="BE70" i="2"/>
  <c r="G208" i="13" s="1"/>
  <c r="BF70" i="2"/>
  <c r="G350" i="13" s="1"/>
  <c r="BG70" i="2"/>
  <c r="G492" i="13" s="1"/>
  <c r="X71" i="2"/>
  <c r="Z71" i="2"/>
  <c r="AA71" i="2"/>
  <c r="AJ71" i="2"/>
  <c r="BM71" i="2" s="1"/>
  <c r="AM71" i="2"/>
  <c r="D67" i="12" s="1"/>
  <c r="C67" i="13"/>
  <c r="C209" i="13"/>
  <c r="BA71" i="2"/>
  <c r="C351" i="13" s="1"/>
  <c r="BB71" i="2"/>
  <c r="C493" i="13" s="1"/>
  <c r="BC71" i="2"/>
  <c r="I67" i="12" s="1"/>
  <c r="BD71" i="2"/>
  <c r="G67" i="13" s="1"/>
  <c r="BE71" i="2"/>
  <c r="G209" i="13" s="1"/>
  <c r="BF71" i="2"/>
  <c r="G351" i="13" s="1"/>
  <c r="BG71" i="2"/>
  <c r="G493" i="13" s="1"/>
  <c r="X72" i="2"/>
  <c r="Z72" i="2"/>
  <c r="AA72" i="2"/>
  <c r="AJ72" i="2"/>
  <c r="BM72" i="2" s="1"/>
  <c r="AM72" i="2"/>
  <c r="D68" i="12" s="1"/>
  <c r="C68" i="13"/>
  <c r="C210" i="13"/>
  <c r="BA72" i="2"/>
  <c r="C352" i="13" s="1"/>
  <c r="BB72" i="2"/>
  <c r="C494" i="13" s="1"/>
  <c r="BC72" i="2"/>
  <c r="I68" i="12" s="1"/>
  <c r="BD72" i="2"/>
  <c r="G68" i="13" s="1"/>
  <c r="BE72" i="2"/>
  <c r="G210" i="13" s="1"/>
  <c r="BF72" i="2"/>
  <c r="G352" i="13" s="1"/>
  <c r="BG72" i="2"/>
  <c r="G494" i="13" s="1"/>
  <c r="X73" i="2"/>
  <c r="Z73" i="2"/>
  <c r="AA73" i="2"/>
  <c r="AJ73" i="2"/>
  <c r="BM73" i="2" s="1"/>
  <c r="AM73" i="2"/>
  <c r="D69" i="12" s="1"/>
  <c r="C69" i="13"/>
  <c r="C211" i="13"/>
  <c r="BA73" i="2"/>
  <c r="C353" i="13" s="1"/>
  <c r="BB73" i="2"/>
  <c r="C495" i="13" s="1"/>
  <c r="BC73" i="2"/>
  <c r="I69" i="12" s="1"/>
  <c r="BD73" i="2"/>
  <c r="G69" i="13" s="1"/>
  <c r="BE73" i="2"/>
  <c r="G211" i="13" s="1"/>
  <c r="BF73" i="2"/>
  <c r="G353" i="13" s="1"/>
  <c r="BG73" i="2"/>
  <c r="G495" i="13" s="1"/>
  <c r="X74" i="2"/>
  <c r="Z74" i="2"/>
  <c r="AA74" i="2"/>
  <c r="AJ74" i="2"/>
  <c r="BM74" i="2" s="1"/>
  <c r="AM74" i="2"/>
  <c r="D70" i="12" s="1"/>
  <c r="C70" i="13"/>
  <c r="C212" i="13"/>
  <c r="BA74" i="2"/>
  <c r="C354" i="13" s="1"/>
  <c r="BB74" i="2"/>
  <c r="C496" i="13" s="1"/>
  <c r="BC74" i="2"/>
  <c r="I70" i="12" s="1"/>
  <c r="BD74" i="2"/>
  <c r="G70" i="13" s="1"/>
  <c r="BE74" i="2"/>
  <c r="G212" i="13" s="1"/>
  <c r="BF74" i="2"/>
  <c r="G354" i="13" s="1"/>
  <c r="BG74" i="2"/>
  <c r="G496" i="13" s="1"/>
  <c r="X75" i="2"/>
  <c r="Z75" i="2"/>
  <c r="AA75" i="2"/>
  <c r="AJ75" i="2"/>
  <c r="BM75" i="2" s="1"/>
  <c r="AM75" i="2"/>
  <c r="D71" i="12" s="1"/>
  <c r="C71" i="13"/>
  <c r="C213" i="13"/>
  <c r="BA75" i="2"/>
  <c r="C355" i="13" s="1"/>
  <c r="BB75" i="2"/>
  <c r="C497" i="13" s="1"/>
  <c r="BC75" i="2"/>
  <c r="I71" i="12" s="1"/>
  <c r="BD75" i="2"/>
  <c r="G71" i="13" s="1"/>
  <c r="BE75" i="2"/>
  <c r="G213" i="13" s="1"/>
  <c r="BF75" i="2"/>
  <c r="G355" i="13" s="1"/>
  <c r="BG75" i="2"/>
  <c r="G497" i="13" s="1"/>
  <c r="AH32" i="17" l="1"/>
  <c r="AO32" i="17" s="1"/>
  <c r="AN138" i="2"/>
  <c r="AN72" i="2"/>
  <c r="C68" i="12" s="1"/>
  <c r="AF145" i="2"/>
  <c r="AI145" i="2" s="1"/>
  <c r="AN142" i="2"/>
  <c r="AF141" i="2"/>
  <c r="AI141" i="2" s="1"/>
  <c r="AF143" i="2"/>
  <c r="AI143" i="2" s="1"/>
  <c r="AF142" i="2"/>
  <c r="AI142" i="2" s="1"/>
  <c r="AF146" i="2"/>
  <c r="AI146" i="2" s="1"/>
  <c r="AN146" i="2"/>
  <c r="AN144" i="2"/>
  <c r="AN140" i="2"/>
  <c r="AF139" i="2"/>
  <c r="AI139" i="2" s="1"/>
  <c r="AD140" i="2" s="1"/>
  <c r="AF138" i="2"/>
  <c r="AI138" i="2" s="1"/>
  <c r="AD139" i="2" s="1"/>
  <c r="AF147" i="2"/>
  <c r="AI147" i="2" s="1"/>
  <c r="AN147" i="2"/>
  <c r="AF144" i="2"/>
  <c r="AI144" i="2" s="1"/>
  <c r="AN143" i="2"/>
  <c r="AF140" i="2"/>
  <c r="AI140" i="2" s="1"/>
  <c r="AD141" i="2" s="1"/>
  <c r="AN139" i="2"/>
  <c r="AN145" i="2"/>
  <c r="AN141" i="2"/>
  <c r="AN66" i="2"/>
  <c r="C62" i="12" s="1"/>
  <c r="AN68" i="2"/>
  <c r="C64" i="12" s="1"/>
  <c r="AF73" i="2"/>
  <c r="AI73" i="2" s="1"/>
  <c r="AH73" i="2" s="1"/>
  <c r="AO73" i="2" s="1"/>
  <c r="AN74" i="2"/>
  <c r="C70" i="12" s="1"/>
  <c r="AF72" i="2"/>
  <c r="AI72" i="2" s="1"/>
  <c r="AH72" i="2" s="1"/>
  <c r="AO72" i="2" s="1"/>
  <c r="AN70" i="2"/>
  <c r="C66" i="12" s="1"/>
  <c r="AF70" i="2"/>
  <c r="AI70" i="2" s="1"/>
  <c r="AH70" i="2" s="1"/>
  <c r="AO70" i="2" s="1"/>
  <c r="AF66" i="2"/>
  <c r="AI66" i="2" s="1"/>
  <c r="AH66" i="2" s="1"/>
  <c r="AO66" i="2" s="1"/>
  <c r="AF74" i="2"/>
  <c r="AI74" i="2" s="1"/>
  <c r="AF69" i="2"/>
  <c r="AI69" i="2" s="1"/>
  <c r="AH69" i="2" s="1"/>
  <c r="AO69" i="2" s="1"/>
  <c r="AF68" i="2"/>
  <c r="AI68" i="2" s="1"/>
  <c r="AH68" i="2" s="1"/>
  <c r="AO68" i="2" s="1"/>
  <c r="AF75" i="2"/>
  <c r="AI75" i="2" s="1"/>
  <c r="AF71" i="2"/>
  <c r="AI71" i="2" s="1"/>
  <c r="AH71" i="2" s="1"/>
  <c r="AO71" i="2" s="1"/>
  <c r="AF67" i="2"/>
  <c r="AI67" i="2" s="1"/>
  <c r="AH67" i="2" s="1"/>
  <c r="AO67" i="2" s="1"/>
  <c r="AN75" i="2"/>
  <c r="C71" i="12" s="1"/>
  <c r="AN71" i="2"/>
  <c r="C67" i="12" s="1"/>
  <c r="AN67" i="2"/>
  <c r="C63" i="12" s="1"/>
  <c r="AN73" i="2"/>
  <c r="C69" i="12" s="1"/>
  <c r="AN69" i="2"/>
  <c r="C65" i="12" s="1"/>
  <c r="AH78" i="17" l="1"/>
  <c r="AO78" i="17" s="1"/>
  <c r="AH146" i="2"/>
  <c r="AO146" i="2" s="1"/>
  <c r="AD147" i="2"/>
  <c r="AH143" i="2"/>
  <c r="AO143" i="2" s="1"/>
  <c r="AD144" i="2"/>
  <c r="AH141" i="2"/>
  <c r="AO141" i="2" s="1"/>
  <c r="AD142" i="2"/>
  <c r="AH145" i="2"/>
  <c r="AO145" i="2" s="1"/>
  <c r="AD146" i="2"/>
  <c r="AH142" i="2"/>
  <c r="CU72" i="15" s="1"/>
  <c r="AD143" i="2"/>
  <c r="AH144" i="2"/>
  <c r="CU74" i="15" s="1"/>
  <c r="AD145" i="2"/>
  <c r="AH138" i="2"/>
  <c r="AH139" i="2"/>
  <c r="AH140" i="2"/>
  <c r="AO142" i="2" l="1"/>
  <c r="AH79" i="17"/>
  <c r="AO79" i="17" s="1"/>
  <c r="CU73" i="15"/>
  <c r="CU76" i="15"/>
  <c r="AO144" i="2"/>
  <c r="CU71" i="15"/>
  <c r="CU75" i="15"/>
  <c r="AO139" i="2"/>
  <c r="CU69" i="15"/>
  <c r="AO138" i="2"/>
  <c r="CU68" i="15"/>
  <c r="AO140" i="2"/>
  <c r="CU70" i="15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AH80" i="17" l="1"/>
  <c r="AO80" i="17" s="1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292" i="13"/>
  <c r="A293" i="13"/>
  <c r="A295" i="13"/>
  <c r="A296" i="13"/>
  <c r="A297" i="13"/>
  <c r="A298" i="13"/>
  <c r="A299" i="13"/>
  <c r="A300" i="13"/>
  <c r="A301" i="13"/>
  <c r="A302" i="13"/>
  <c r="A303" i="13"/>
  <c r="A304" i="13"/>
  <c r="A305" i="13"/>
  <c r="A306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341" i="13"/>
  <c r="A342" i="13"/>
  <c r="A343" i="13"/>
  <c r="A344" i="13"/>
  <c r="A345" i="13"/>
  <c r="A359" i="13"/>
  <c r="A365" i="13"/>
  <c r="A366" i="13"/>
  <c r="A367" i="13"/>
  <c r="A368" i="13"/>
  <c r="A369" i="13"/>
  <c r="A370" i="13"/>
  <c r="A371" i="13"/>
  <c r="A372" i="13"/>
  <c r="A373" i="13"/>
  <c r="A374" i="13"/>
  <c r="A375" i="13"/>
  <c r="A376" i="13"/>
  <c r="A377" i="13"/>
  <c r="A378" i="13"/>
  <c r="A381" i="13"/>
  <c r="A382" i="13"/>
  <c r="A383" i="13"/>
  <c r="A384" i="13"/>
  <c r="A385" i="13"/>
  <c r="A386" i="13"/>
  <c r="A387" i="13"/>
  <c r="A388" i="13"/>
  <c r="A389" i="13"/>
  <c r="A390" i="13"/>
  <c r="A391" i="13"/>
  <c r="A392" i="13"/>
  <c r="A393" i="13"/>
  <c r="A394" i="13"/>
  <c r="A395" i="13"/>
  <c r="A396" i="13"/>
  <c r="A397" i="13"/>
  <c r="A398" i="13"/>
  <c r="A399" i="13"/>
  <c r="A400" i="13"/>
  <c r="A401" i="13"/>
  <c r="A402" i="13"/>
  <c r="A403" i="13"/>
  <c r="A404" i="13"/>
  <c r="A405" i="13"/>
  <c r="A406" i="13"/>
  <c r="A407" i="13"/>
  <c r="A408" i="13"/>
  <c r="A409" i="13"/>
  <c r="A410" i="13"/>
  <c r="A411" i="13"/>
  <c r="A412" i="13"/>
  <c r="A413" i="13"/>
  <c r="A414" i="13"/>
  <c r="A415" i="13"/>
  <c r="A416" i="13"/>
  <c r="A417" i="13"/>
  <c r="A430" i="13"/>
  <c r="A431" i="13"/>
  <c r="A434" i="13"/>
  <c r="A435" i="13"/>
  <c r="A437" i="13"/>
  <c r="A438" i="13"/>
  <c r="A439" i="13"/>
  <c r="A440" i="13"/>
  <c r="A441" i="13"/>
  <c r="A442" i="13"/>
  <c r="A443" i="13"/>
  <c r="A444" i="13"/>
  <c r="A445" i="13"/>
  <c r="A446" i="13"/>
  <c r="A447" i="13"/>
  <c r="A448" i="13"/>
  <c r="A449" i="13"/>
  <c r="A450" i="13"/>
  <c r="A451" i="13"/>
  <c r="A452" i="13"/>
  <c r="A453" i="13"/>
  <c r="A454" i="13"/>
  <c r="A455" i="13"/>
  <c r="A456" i="13"/>
  <c r="A457" i="13"/>
  <c r="A458" i="13"/>
  <c r="A459" i="13"/>
  <c r="A460" i="13"/>
  <c r="A461" i="13"/>
  <c r="A462" i="13"/>
  <c r="A463" i="13"/>
  <c r="A464" i="13"/>
  <c r="A465" i="13"/>
  <c r="A466" i="13"/>
  <c r="A467" i="13"/>
  <c r="A468" i="13"/>
  <c r="A469" i="13"/>
  <c r="A470" i="13"/>
  <c r="A471" i="13"/>
  <c r="A472" i="13"/>
  <c r="A473" i="13"/>
  <c r="A474" i="13"/>
  <c r="A475" i="13"/>
  <c r="A476" i="13"/>
  <c r="A477" i="13"/>
  <c r="A478" i="13"/>
  <c r="A479" i="13"/>
  <c r="A480" i="13"/>
  <c r="A481" i="13"/>
  <c r="A482" i="13"/>
  <c r="A483" i="13"/>
  <c r="A484" i="13"/>
  <c r="A485" i="13"/>
  <c r="A486" i="13"/>
  <c r="A487" i="13"/>
  <c r="A502" i="13"/>
  <c r="A504" i="13"/>
  <c r="A506" i="13"/>
  <c r="A507" i="13"/>
  <c r="A508" i="13"/>
  <c r="A509" i="13"/>
  <c r="A510" i="13"/>
  <c r="A511" i="13"/>
  <c r="A512" i="13"/>
  <c r="A513" i="13"/>
  <c r="A514" i="13"/>
  <c r="A515" i="13"/>
  <c r="A516" i="13"/>
  <c r="A517" i="13"/>
  <c r="A518" i="13"/>
  <c r="A519" i="13"/>
  <c r="A520" i="13"/>
  <c r="A521" i="13"/>
  <c r="A522" i="13"/>
  <c r="A523" i="13"/>
  <c r="A524" i="13"/>
  <c r="A525" i="13"/>
  <c r="A526" i="13"/>
  <c r="A527" i="13"/>
  <c r="A528" i="13"/>
  <c r="A529" i="13"/>
  <c r="A530" i="13"/>
  <c r="A531" i="13"/>
  <c r="A532" i="13"/>
  <c r="A533" i="13"/>
  <c r="A534" i="13"/>
  <c r="A535" i="13"/>
  <c r="A536" i="13"/>
  <c r="A537" i="13"/>
  <c r="A538" i="13"/>
  <c r="A539" i="13"/>
  <c r="A540" i="13"/>
  <c r="A541" i="13"/>
  <c r="A542" i="13"/>
  <c r="A543" i="13"/>
  <c r="A544" i="13"/>
  <c r="A545" i="13"/>
  <c r="A546" i="13"/>
  <c r="A547" i="13"/>
  <c r="A548" i="13"/>
  <c r="A549" i="13"/>
  <c r="A550" i="13"/>
  <c r="A551" i="13"/>
  <c r="A552" i="13"/>
  <c r="A553" i="13"/>
  <c r="A554" i="13"/>
  <c r="A555" i="13"/>
  <c r="A556" i="13"/>
  <c r="A557" i="13"/>
  <c r="A558" i="13"/>
  <c r="A559" i="13"/>
  <c r="A2" i="9"/>
  <c r="A1" i="15"/>
  <c r="C3" i="15"/>
  <c r="BE5" i="15"/>
  <c r="BF5" i="15"/>
  <c r="BG5" i="15"/>
  <c r="BH5" i="15"/>
  <c r="BI5" i="15"/>
  <c r="BJ5" i="15"/>
  <c r="BK5" i="15"/>
  <c r="BL5" i="15"/>
  <c r="BM5" i="15"/>
  <c r="BN5" i="15"/>
  <c r="BO5" i="15"/>
  <c r="A7" i="15"/>
  <c r="A8" i="15" s="1"/>
  <c r="A9" i="15" s="1"/>
  <c r="A10" i="15" s="1"/>
  <c r="M7" i="15"/>
  <c r="M8" i="15"/>
  <c r="M9" i="15"/>
  <c r="M10" i="15"/>
  <c r="A11" i="15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M11" i="15"/>
  <c r="M12" i="15"/>
  <c r="L12" i="15"/>
  <c r="AE12" i="15"/>
  <c r="AF12" i="15"/>
  <c r="AG12" i="15"/>
  <c r="AI12" i="15"/>
  <c r="AJ12" i="15"/>
  <c r="AK12" i="15"/>
  <c r="M13" i="15"/>
  <c r="L13" i="15"/>
  <c r="AE13" i="15"/>
  <c r="AF13" i="15"/>
  <c r="AG13" i="15"/>
  <c r="AI13" i="15"/>
  <c r="AJ13" i="15"/>
  <c r="AK13" i="15"/>
  <c r="M14" i="15"/>
  <c r="L14" i="15"/>
  <c r="AE14" i="15"/>
  <c r="AF14" i="15"/>
  <c r="AG14" i="15"/>
  <c r="AI14" i="15"/>
  <c r="AJ14" i="15"/>
  <c r="AK14" i="15"/>
  <c r="M15" i="15"/>
  <c r="L15" i="15"/>
  <c r="AE15" i="15"/>
  <c r="AF15" i="15"/>
  <c r="AG15" i="15"/>
  <c r="AI15" i="15"/>
  <c r="AJ15" i="15"/>
  <c r="AK15" i="15"/>
  <c r="M16" i="15"/>
  <c r="L16" i="15"/>
  <c r="AE16" i="15"/>
  <c r="AF16" i="15"/>
  <c r="AG16" i="15"/>
  <c r="AI16" i="15"/>
  <c r="AJ16" i="15"/>
  <c r="AK16" i="15"/>
  <c r="M17" i="15"/>
  <c r="L17" i="15"/>
  <c r="AE17" i="15"/>
  <c r="AF17" i="15"/>
  <c r="AG17" i="15"/>
  <c r="AI17" i="15"/>
  <c r="AJ17" i="15"/>
  <c r="AK17" i="15"/>
  <c r="M18" i="15"/>
  <c r="L18" i="15"/>
  <c r="AE18" i="15"/>
  <c r="AF18" i="15"/>
  <c r="AG18" i="15"/>
  <c r="AI18" i="15"/>
  <c r="AJ18" i="15"/>
  <c r="AK18" i="15"/>
  <c r="M19" i="15"/>
  <c r="L19" i="15"/>
  <c r="AE19" i="15"/>
  <c r="AF19" i="15"/>
  <c r="AG19" i="15"/>
  <c r="AI19" i="15"/>
  <c r="AJ19" i="15"/>
  <c r="AK19" i="15"/>
  <c r="M20" i="15"/>
  <c r="L20" i="15"/>
  <c r="AE20" i="15"/>
  <c r="AF20" i="15"/>
  <c r="AG20" i="15"/>
  <c r="AI20" i="15"/>
  <c r="AJ20" i="15"/>
  <c r="AK20" i="15"/>
  <c r="M21" i="15"/>
  <c r="L21" i="15"/>
  <c r="AE21" i="15"/>
  <c r="AF21" i="15"/>
  <c r="AG21" i="15"/>
  <c r="AI21" i="15"/>
  <c r="AJ21" i="15"/>
  <c r="AK21" i="15"/>
  <c r="M22" i="15"/>
  <c r="L22" i="15"/>
  <c r="AE22" i="15"/>
  <c r="AF22" i="15"/>
  <c r="AG22" i="15"/>
  <c r="AI22" i="15"/>
  <c r="AJ22" i="15"/>
  <c r="AK22" i="15"/>
  <c r="M23" i="15"/>
  <c r="L23" i="15"/>
  <c r="AE23" i="15"/>
  <c r="AF23" i="15"/>
  <c r="AG23" i="15"/>
  <c r="AI23" i="15"/>
  <c r="AJ23" i="15"/>
  <c r="AK23" i="15"/>
  <c r="M24" i="15"/>
  <c r="L24" i="15"/>
  <c r="AE24" i="15"/>
  <c r="AF24" i="15"/>
  <c r="AG24" i="15"/>
  <c r="AI24" i="15"/>
  <c r="AJ24" i="15"/>
  <c r="AK24" i="15"/>
  <c r="M25" i="15"/>
  <c r="L25" i="15"/>
  <c r="AE25" i="15"/>
  <c r="AF25" i="15"/>
  <c r="AG25" i="15"/>
  <c r="AI25" i="15"/>
  <c r="AJ25" i="15"/>
  <c r="AK25" i="15"/>
  <c r="M26" i="15"/>
  <c r="L26" i="15"/>
  <c r="AE26" i="15"/>
  <c r="AF26" i="15"/>
  <c r="AG26" i="15"/>
  <c r="AI26" i="15"/>
  <c r="AJ26" i="15"/>
  <c r="AK26" i="15"/>
  <c r="AE27" i="15"/>
  <c r="AF27" i="15"/>
  <c r="AG27" i="15"/>
  <c r="AI27" i="15"/>
  <c r="AJ27" i="15"/>
  <c r="AK27" i="15"/>
  <c r="AE28" i="15"/>
  <c r="AF28" i="15"/>
  <c r="AG28" i="15"/>
  <c r="AI28" i="15"/>
  <c r="AJ28" i="15"/>
  <c r="AK28" i="15"/>
  <c r="M29" i="15"/>
  <c r="M30" i="15"/>
  <c r="M31" i="15"/>
  <c r="M32" i="15"/>
  <c r="M33" i="15"/>
  <c r="L33" i="15"/>
  <c r="M34" i="15"/>
  <c r="L34" i="15"/>
  <c r="M35" i="15"/>
  <c r="L35" i="15"/>
  <c r="M36" i="15"/>
  <c r="L36" i="15"/>
  <c r="M37" i="15"/>
  <c r="L37" i="15"/>
  <c r="M38" i="15"/>
  <c r="L38" i="15"/>
  <c r="M39" i="15"/>
  <c r="L39" i="15"/>
  <c r="M40" i="15"/>
  <c r="L40" i="15"/>
  <c r="M41" i="15"/>
  <c r="L41" i="15"/>
  <c r="M42" i="15"/>
  <c r="L42" i="15"/>
  <c r="M43" i="15"/>
  <c r="L43" i="15"/>
  <c r="M44" i="15"/>
  <c r="L44" i="15"/>
  <c r="M45" i="15"/>
  <c r="L45" i="15"/>
  <c r="M46" i="15"/>
  <c r="L46" i="15"/>
  <c r="M47" i="15"/>
  <c r="L47" i="15"/>
  <c r="M48" i="15"/>
  <c r="L48" i="15"/>
  <c r="Q49" i="15"/>
  <c r="L49" i="15"/>
  <c r="DR49" i="15" s="1"/>
  <c r="AE49" i="15"/>
  <c r="AF49" i="15"/>
  <c r="AG49" i="15"/>
  <c r="Q50" i="15"/>
  <c r="L50" i="15"/>
  <c r="DR50" i="15" s="1"/>
  <c r="AE50" i="15"/>
  <c r="AF50" i="15"/>
  <c r="AG50" i="15"/>
  <c r="Q51" i="15"/>
  <c r="L51" i="15"/>
  <c r="DR51" i="15" s="1"/>
  <c r="AE51" i="15"/>
  <c r="AF51" i="15"/>
  <c r="AG51" i="15"/>
  <c r="Q52" i="15"/>
  <c r="L52" i="15"/>
  <c r="DR52" i="15" s="1"/>
  <c r="AE52" i="15"/>
  <c r="AF52" i="15"/>
  <c r="AG52" i="15"/>
  <c r="Q53" i="15"/>
  <c r="L53" i="15"/>
  <c r="DR53" i="15" s="1"/>
  <c r="AE53" i="15"/>
  <c r="AF53" i="15"/>
  <c r="AG53" i="15"/>
  <c r="Q54" i="15"/>
  <c r="L54" i="15"/>
  <c r="DR54" i="15" s="1"/>
  <c r="AE54" i="15"/>
  <c r="AF54" i="15"/>
  <c r="AG54" i="15"/>
  <c r="Q55" i="15"/>
  <c r="L55" i="15"/>
  <c r="DR55" i="15" s="1"/>
  <c r="AE55" i="15"/>
  <c r="AF55" i="15"/>
  <c r="AG55" i="15"/>
  <c r="Q56" i="15"/>
  <c r="L56" i="15"/>
  <c r="DR56" i="15" s="1"/>
  <c r="AE56" i="15"/>
  <c r="AF56" i="15"/>
  <c r="AG56" i="15"/>
  <c r="Q57" i="15"/>
  <c r="L57" i="15"/>
  <c r="DR57" i="15" s="1"/>
  <c r="AE57" i="15"/>
  <c r="AF57" i="15"/>
  <c r="AG57" i="15"/>
  <c r="Q58" i="15"/>
  <c r="L58" i="15"/>
  <c r="DR58" i="15" s="1"/>
  <c r="AE58" i="15"/>
  <c r="AF58" i="15"/>
  <c r="AG58" i="15"/>
  <c r="Q59" i="15"/>
  <c r="L59" i="15"/>
  <c r="DR59" i="15" s="1"/>
  <c r="AE59" i="15"/>
  <c r="AF59" i="15"/>
  <c r="AG59" i="15"/>
  <c r="Q60" i="15"/>
  <c r="L60" i="15"/>
  <c r="DR60" i="15" s="1"/>
  <c r="AE60" i="15"/>
  <c r="AF60" i="15"/>
  <c r="AG60" i="15"/>
  <c r="Q61" i="15"/>
  <c r="L61" i="15"/>
  <c r="DR61" i="15" s="1"/>
  <c r="AE61" i="15"/>
  <c r="AF61" i="15"/>
  <c r="AG61" i="15"/>
  <c r="Q62" i="15"/>
  <c r="L62" i="15"/>
  <c r="DR62" i="15" s="1"/>
  <c r="AE62" i="15"/>
  <c r="AF62" i="15"/>
  <c r="AG62" i="15"/>
  <c r="Q63" i="15"/>
  <c r="L63" i="15"/>
  <c r="DR63" i="15" s="1"/>
  <c r="AE63" i="15"/>
  <c r="AF63" i="15"/>
  <c r="AG63" i="15"/>
  <c r="Q64" i="15"/>
  <c r="L64" i="15"/>
  <c r="DR64" i="15" s="1"/>
  <c r="AE64" i="15"/>
  <c r="AF64" i="15"/>
  <c r="AG64" i="15"/>
  <c r="Q65" i="15"/>
  <c r="L65" i="15"/>
  <c r="DR65" i="15" s="1"/>
  <c r="AE65" i="15"/>
  <c r="AF65" i="15"/>
  <c r="AG65" i="15"/>
  <c r="Q66" i="15"/>
  <c r="B2" i="11"/>
  <c r="A1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Z6" i="2"/>
  <c r="AA6" i="2"/>
  <c r="AJ6" i="2"/>
  <c r="AM6" i="2"/>
  <c r="D2" i="12" s="1"/>
  <c r="B2" i="13"/>
  <c r="B144" i="13"/>
  <c r="B286" i="13"/>
  <c r="B428" i="13"/>
  <c r="C2" i="13"/>
  <c r="C144" i="13"/>
  <c r="C286" i="13"/>
  <c r="BB6" i="2"/>
  <c r="C428" i="13" s="1"/>
  <c r="BC6" i="2"/>
  <c r="I2" i="12" s="1"/>
  <c r="BD6" i="2"/>
  <c r="G2" i="13" s="1"/>
  <c r="BE6" i="2"/>
  <c r="G144" i="13" s="1"/>
  <c r="BF6" i="2"/>
  <c r="G286" i="13" s="1"/>
  <c r="BG6" i="2"/>
  <c r="G428" i="13" s="1"/>
  <c r="X7" i="2"/>
  <c r="Z7" i="2"/>
  <c r="AA7" i="2"/>
  <c r="AJ7" i="2"/>
  <c r="BM7" i="2" s="1"/>
  <c r="AM7" i="2"/>
  <c r="D3" i="12" s="1"/>
  <c r="B3" i="13"/>
  <c r="B145" i="13"/>
  <c r="B287" i="13"/>
  <c r="B429" i="13"/>
  <c r="C3" i="13"/>
  <c r="C145" i="13"/>
  <c r="BA7" i="2"/>
  <c r="C287" i="13" s="1"/>
  <c r="BB7" i="2"/>
  <c r="C429" i="13" s="1"/>
  <c r="BC7" i="2"/>
  <c r="I3" i="12" s="1"/>
  <c r="BD7" i="2"/>
  <c r="G3" i="13" s="1"/>
  <c r="BE7" i="2"/>
  <c r="G145" i="13" s="1"/>
  <c r="BF7" i="2"/>
  <c r="G287" i="13" s="1"/>
  <c r="BG7" i="2"/>
  <c r="G429" i="13" s="1"/>
  <c r="X8" i="2"/>
  <c r="Z8" i="2"/>
  <c r="AA8" i="2"/>
  <c r="AJ8" i="2"/>
  <c r="AM8" i="2"/>
  <c r="D4" i="12" s="1"/>
  <c r="B4" i="13"/>
  <c r="B146" i="13"/>
  <c r="B288" i="13"/>
  <c r="B430" i="13"/>
  <c r="C4" i="13"/>
  <c r="C146" i="13"/>
  <c r="BA8" i="2"/>
  <c r="C288" i="13" s="1"/>
  <c r="BB8" i="2"/>
  <c r="C430" i="13" s="1"/>
  <c r="BC8" i="2"/>
  <c r="I4" i="12" s="1"/>
  <c r="BD8" i="2"/>
  <c r="G4" i="13" s="1"/>
  <c r="BE8" i="2"/>
  <c r="G146" i="13" s="1"/>
  <c r="BF8" i="2"/>
  <c r="G288" i="13" s="1"/>
  <c r="BG8" i="2"/>
  <c r="G430" i="13" s="1"/>
  <c r="X9" i="2"/>
  <c r="Z9" i="2"/>
  <c r="AA9" i="2"/>
  <c r="AJ9" i="2"/>
  <c r="AM9" i="2"/>
  <c r="D5" i="12" s="1"/>
  <c r="B5" i="13"/>
  <c r="B147" i="13"/>
  <c r="B289" i="13"/>
  <c r="B431" i="13"/>
  <c r="C5" i="13"/>
  <c r="C147" i="13"/>
  <c r="BA9" i="2"/>
  <c r="C289" i="13" s="1"/>
  <c r="BB9" i="2"/>
  <c r="C431" i="13" s="1"/>
  <c r="BC9" i="2"/>
  <c r="I5" i="12" s="1"/>
  <c r="BD9" i="2"/>
  <c r="G5" i="13" s="1"/>
  <c r="BE9" i="2"/>
  <c r="G147" i="13" s="1"/>
  <c r="BF9" i="2"/>
  <c r="G289" i="13" s="1"/>
  <c r="BG9" i="2"/>
  <c r="G431" i="13" s="1"/>
  <c r="X10" i="2"/>
  <c r="Z10" i="2"/>
  <c r="AA10" i="2"/>
  <c r="AJ10" i="2"/>
  <c r="AM10" i="2"/>
  <c r="D6" i="12" s="1"/>
  <c r="B6" i="13"/>
  <c r="B148" i="13"/>
  <c r="B290" i="13"/>
  <c r="B432" i="13"/>
  <c r="C6" i="13"/>
  <c r="C148" i="13"/>
  <c r="BA10" i="2"/>
  <c r="C290" i="13" s="1"/>
  <c r="BB10" i="2"/>
  <c r="C432" i="13" s="1"/>
  <c r="BC10" i="2"/>
  <c r="I6" i="12" s="1"/>
  <c r="BD10" i="2"/>
  <c r="G6" i="13" s="1"/>
  <c r="BE10" i="2"/>
  <c r="G148" i="13" s="1"/>
  <c r="BF10" i="2"/>
  <c r="G290" i="13" s="1"/>
  <c r="BG10" i="2"/>
  <c r="G432" i="13" s="1"/>
  <c r="X11" i="2"/>
  <c r="Z11" i="2"/>
  <c r="AA11" i="2"/>
  <c r="AJ11" i="2"/>
  <c r="BM11" i="2" s="1"/>
  <c r="AM11" i="2"/>
  <c r="D7" i="12" s="1"/>
  <c r="B7" i="13"/>
  <c r="B149" i="13"/>
  <c r="B291" i="13"/>
  <c r="B433" i="13"/>
  <c r="C7" i="13"/>
  <c r="C149" i="13"/>
  <c r="BA11" i="2"/>
  <c r="C291" i="13" s="1"/>
  <c r="BB11" i="2"/>
  <c r="C433" i="13" s="1"/>
  <c r="BC11" i="2"/>
  <c r="I7" i="12" s="1"/>
  <c r="BD11" i="2"/>
  <c r="G7" i="13" s="1"/>
  <c r="BE11" i="2"/>
  <c r="G149" i="13" s="1"/>
  <c r="BF11" i="2"/>
  <c r="G291" i="13" s="1"/>
  <c r="BG11" i="2"/>
  <c r="G433" i="13" s="1"/>
  <c r="X12" i="2"/>
  <c r="Z12" i="2"/>
  <c r="AA12" i="2"/>
  <c r="AJ12" i="2"/>
  <c r="BM12" i="2" s="1"/>
  <c r="AM12" i="2"/>
  <c r="D8" i="12" s="1"/>
  <c r="B8" i="13"/>
  <c r="B150" i="13"/>
  <c r="B292" i="13"/>
  <c r="B434" i="13"/>
  <c r="C8" i="13"/>
  <c r="C150" i="13"/>
  <c r="BA12" i="2"/>
  <c r="C292" i="13" s="1"/>
  <c r="BB12" i="2"/>
  <c r="C434" i="13" s="1"/>
  <c r="BC12" i="2"/>
  <c r="I8" i="12" s="1"/>
  <c r="BD12" i="2"/>
  <c r="G8" i="13" s="1"/>
  <c r="BE12" i="2"/>
  <c r="G150" i="13" s="1"/>
  <c r="BF12" i="2"/>
  <c r="G292" i="13" s="1"/>
  <c r="BG12" i="2"/>
  <c r="G434" i="13" s="1"/>
  <c r="X13" i="2"/>
  <c r="Z13" i="2"/>
  <c r="AA13" i="2"/>
  <c r="AJ13" i="2"/>
  <c r="BM13" i="2" s="1"/>
  <c r="AM13" i="2"/>
  <c r="D9" i="12" s="1"/>
  <c r="B9" i="13"/>
  <c r="B151" i="13"/>
  <c r="B293" i="13"/>
  <c r="B435" i="13"/>
  <c r="C9" i="13"/>
  <c r="C151" i="13"/>
  <c r="BA13" i="2"/>
  <c r="C293" i="13" s="1"/>
  <c r="BB13" i="2"/>
  <c r="C435" i="13" s="1"/>
  <c r="BC13" i="2"/>
  <c r="I9" i="12" s="1"/>
  <c r="BD13" i="2"/>
  <c r="G9" i="13" s="1"/>
  <c r="BE13" i="2"/>
  <c r="G151" i="13" s="1"/>
  <c r="BF13" i="2"/>
  <c r="G293" i="13" s="1"/>
  <c r="BG13" i="2"/>
  <c r="G435" i="13" s="1"/>
  <c r="X14" i="2"/>
  <c r="Z14" i="2"/>
  <c r="AA14" i="2"/>
  <c r="AJ14" i="2"/>
  <c r="BM14" i="2" s="1"/>
  <c r="AM14" i="2"/>
  <c r="D10" i="12" s="1"/>
  <c r="B10" i="13"/>
  <c r="B152" i="13"/>
  <c r="B294" i="13"/>
  <c r="B436" i="13"/>
  <c r="C10" i="13"/>
  <c r="C152" i="13"/>
  <c r="BA14" i="2"/>
  <c r="C294" i="13" s="1"/>
  <c r="BB14" i="2"/>
  <c r="C436" i="13" s="1"/>
  <c r="BC14" i="2"/>
  <c r="I10" i="12" s="1"/>
  <c r="BD14" i="2"/>
  <c r="G10" i="13" s="1"/>
  <c r="BE14" i="2"/>
  <c r="G152" i="13" s="1"/>
  <c r="BF14" i="2"/>
  <c r="G294" i="13" s="1"/>
  <c r="BG14" i="2"/>
  <c r="G436" i="13" s="1"/>
  <c r="X15" i="2"/>
  <c r="Z15" i="2"/>
  <c r="AA15" i="2"/>
  <c r="AJ15" i="2"/>
  <c r="BM15" i="2" s="1"/>
  <c r="AM15" i="2"/>
  <c r="D11" i="12" s="1"/>
  <c r="B11" i="13"/>
  <c r="B153" i="13"/>
  <c r="B295" i="13"/>
  <c r="B437" i="13"/>
  <c r="C11" i="13"/>
  <c r="C153" i="13"/>
  <c r="BA15" i="2"/>
  <c r="C295" i="13" s="1"/>
  <c r="BB15" i="2"/>
  <c r="C437" i="13" s="1"/>
  <c r="BC15" i="2"/>
  <c r="I11" i="12" s="1"/>
  <c r="BD15" i="2"/>
  <c r="G11" i="13" s="1"/>
  <c r="BE15" i="2"/>
  <c r="G153" i="13" s="1"/>
  <c r="BF15" i="2"/>
  <c r="G295" i="13" s="1"/>
  <c r="BG15" i="2"/>
  <c r="G437" i="13" s="1"/>
  <c r="X16" i="2"/>
  <c r="Z16" i="2"/>
  <c r="AA16" i="2"/>
  <c r="AJ16" i="2"/>
  <c r="BM16" i="2" s="1"/>
  <c r="AM16" i="2"/>
  <c r="D12" i="12" s="1"/>
  <c r="B12" i="13"/>
  <c r="B154" i="13"/>
  <c r="B296" i="13"/>
  <c r="B438" i="13"/>
  <c r="C12" i="13"/>
  <c r="C154" i="13"/>
  <c r="BA16" i="2"/>
  <c r="C296" i="13" s="1"/>
  <c r="BB16" i="2"/>
  <c r="C438" i="13" s="1"/>
  <c r="BC16" i="2"/>
  <c r="I12" i="12" s="1"/>
  <c r="BD16" i="2"/>
  <c r="G12" i="13" s="1"/>
  <c r="BE16" i="2"/>
  <c r="G154" i="13" s="1"/>
  <c r="BF16" i="2"/>
  <c r="G296" i="13" s="1"/>
  <c r="BG16" i="2"/>
  <c r="G438" i="13" s="1"/>
  <c r="X17" i="2"/>
  <c r="Z17" i="2"/>
  <c r="AA17" i="2"/>
  <c r="AJ17" i="2"/>
  <c r="BM17" i="2" s="1"/>
  <c r="AM17" i="2"/>
  <c r="D13" i="12" s="1"/>
  <c r="B13" i="13"/>
  <c r="B155" i="13"/>
  <c r="B297" i="13"/>
  <c r="B439" i="13"/>
  <c r="C13" i="13"/>
  <c r="C155" i="13"/>
  <c r="BA17" i="2"/>
  <c r="C297" i="13" s="1"/>
  <c r="BB17" i="2"/>
  <c r="C439" i="13" s="1"/>
  <c r="BC17" i="2"/>
  <c r="I13" i="12" s="1"/>
  <c r="BD17" i="2"/>
  <c r="G13" i="13" s="1"/>
  <c r="BE17" i="2"/>
  <c r="G155" i="13" s="1"/>
  <c r="BF17" i="2"/>
  <c r="G297" i="13" s="1"/>
  <c r="BG17" i="2"/>
  <c r="G439" i="13" s="1"/>
  <c r="X18" i="2"/>
  <c r="Z18" i="2"/>
  <c r="AA18" i="2"/>
  <c r="AJ18" i="2"/>
  <c r="AM18" i="2"/>
  <c r="D14" i="12" s="1"/>
  <c r="B14" i="13"/>
  <c r="B156" i="13"/>
  <c r="B298" i="13"/>
  <c r="B440" i="13"/>
  <c r="C14" i="13"/>
  <c r="C156" i="13"/>
  <c r="BA18" i="2"/>
  <c r="C298" i="13" s="1"/>
  <c r="BB18" i="2"/>
  <c r="C440" i="13" s="1"/>
  <c r="BC18" i="2"/>
  <c r="I14" i="12" s="1"/>
  <c r="BD18" i="2"/>
  <c r="G14" i="13" s="1"/>
  <c r="BE18" i="2"/>
  <c r="G156" i="13" s="1"/>
  <c r="BF18" i="2"/>
  <c r="G298" i="13" s="1"/>
  <c r="BG18" i="2"/>
  <c r="G440" i="13" s="1"/>
  <c r="X19" i="2"/>
  <c r="Z19" i="2"/>
  <c r="AA19" i="2"/>
  <c r="AJ19" i="2"/>
  <c r="AM19" i="2"/>
  <c r="D15" i="12" s="1"/>
  <c r="B15" i="13"/>
  <c r="B157" i="13"/>
  <c r="B299" i="13"/>
  <c r="B441" i="13"/>
  <c r="C15" i="13"/>
  <c r="C157" i="13"/>
  <c r="BA19" i="2"/>
  <c r="C299" i="13" s="1"/>
  <c r="BB19" i="2"/>
  <c r="C441" i="13" s="1"/>
  <c r="BC19" i="2"/>
  <c r="I15" i="12" s="1"/>
  <c r="BD19" i="2"/>
  <c r="G15" i="13" s="1"/>
  <c r="BE19" i="2"/>
  <c r="G157" i="13" s="1"/>
  <c r="BF19" i="2"/>
  <c r="G299" i="13" s="1"/>
  <c r="BG19" i="2"/>
  <c r="G441" i="13" s="1"/>
  <c r="X20" i="2"/>
  <c r="Z20" i="2"/>
  <c r="AA20" i="2"/>
  <c r="AJ20" i="2"/>
  <c r="AM20" i="2"/>
  <c r="D16" i="12" s="1"/>
  <c r="B16" i="13"/>
  <c r="B158" i="13"/>
  <c r="B300" i="13"/>
  <c r="B442" i="13"/>
  <c r="C16" i="13"/>
  <c r="C158" i="13"/>
  <c r="BA20" i="2"/>
  <c r="C300" i="13" s="1"/>
  <c r="BB20" i="2"/>
  <c r="C442" i="13" s="1"/>
  <c r="BC20" i="2"/>
  <c r="I16" i="12" s="1"/>
  <c r="BD20" i="2"/>
  <c r="G16" i="13" s="1"/>
  <c r="BE20" i="2"/>
  <c r="G158" i="13" s="1"/>
  <c r="BF20" i="2"/>
  <c r="G300" i="13" s="1"/>
  <c r="BG20" i="2"/>
  <c r="G442" i="13" s="1"/>
  <c r="X21" i="2"/>
  <c r="Z21" i="2"/>
  <c r="AA21" i="2"/>
  <c r="AJ21" i="2"/>
  <c r="AM21" i="2"/>
  <c r="D17" i="12" s="1"/>
  <c r="B17" i="13"/>
  <c r="B159" i="13"/>
  <c r="B301" i="13"/>
  <c r="B443" i="13"/>
  <c r="C17" i="13"/>
  <c r="C159" i="13"/>
  <c r="BA21" i="2"/>
  <c r="C301" i="13" s="1"/>
  <c r="BB21" i="2"/>
  <c r="C443" i="13" s="1"/>
  <c r="BC21" i="2"/>
  <c r="I17" i="12" s="1"/>
  <c r="BD21" i="2"/>
  <c r="G17" i="13" s="1"/>
  <c r="BE21" i="2"/>
  <c r="G159" i="13" s="1"/>
  <c r="BF21" i="2"/>
  <c r="G301" i="13" s="1"/>
  <c r="BG21" i="2"/>
  <c r="G443" i="13" s="1"/>
  <c r="X22" i="2"/>
  <c r="Z22" i="2"/>
  <c r="AA22" i="2"/>
  <c r="AJ22" i="2"/>
  <c r="AM22" i="2"/>
  <c r="D18" i="12" s="1"/>
  <c r="B18" i="13"/>
  <c r="B160" i="13"/>
  <c r="B302" i="13"/>
  <c r="B444" i="13"/>
  <c r="C18" i="13"/>
  <c r="C160" i="13"/>
  <c r="BA22" i="2"/>
  <c r="C302" i="13" s="1"/>
  <c r="BB22" i="2"/>
  <c r="C444" i="13" s="1"/>
  <c r="BC22" i="2"/>
  <c r="I18" i="12" s="1"/>
  <c r="BD22" i="2"/>
  <c r="G18" i="13" s="1"/>
  <c r="BE22" i="2"/>
  <c r="G160" i="13" s="1"/>
  <c r="BF22" i="2"/>
  <c r="G302" i="13" s="1"/>
  <c r="BG22" i="2"/>
  <c r="G444" i="13" s="1"/>
  <c r="X23" i="2"/>
  <c r="Z23" i="2"/>
  <c r="AA23" i="2"/>
  <c r="AJ23" i="2"/>
  <c r="AM23" i="2"/>
  <c r="D19" i="12" s="1"/>
  <c r="B19" i="13"/>
  <c r="B161" i="13"/>
  <c r="B303" i="13"/>
  <c r="B445" i="13"/>
  <c r="C19" i="13"/>
  <c r="C161" i="13"/>
  <c r="BA23" i="2"/>
  <c r="C303" i="13" s="1"/>
  <c r="BB23" i="2"/>
  <c r="C445" i="13" s="1"/>
  <c r="BC23" i="2"/>
  <c r="I19" i="12" s="1"/>
  <c r="BD23" i="2"/>
  <c r="G19" i="13" s="1"/>
  <c r="BE23" i="2"/>
  <c r="G161" i="13" s="1"/>
  <c r="BF23" i="2"/>
  <c r="G303" i="13" s="1"/>
  <c r="BG23" i="2"/>
  <c r="G445" i="13" s="1"/>
  <c r="X24" i="2"/>
  <c r="Z24" i="2"/>
  <c r="AA24" i="2"/>
  <c r="AJ24" i="2"/>
  <c r="AM24" i="2"/>
  <c r="D20" i="12" s="1"/>
  <c r="B20" i="13"/>
  <c r="B162" i="13"/>
  <c r="B304" i="13"/>
  <c r="B446" i="13"/>
  <c r="C20" i="13"/>
  <c r="C162" i="13"/>
  <c r="BA24" i="2"/>
  <c r="C304" i="13" s="1"/>
  <c r="BB24" i="2"/>
  <c r="C446" i="13" s="1"/>
  <c r="BC24" i="2"/>
  <c r="I20" i="12" s="1"/>
  <c r="BD24" i="2"/>
  <c r="G20" i="13" s="1"/>
  <c r="BE24" i="2"/>
  <c r="G162" i="13" s="1"/>
  <c r="BF24" i="2"/>
  <c r="G304" i="13" s="1"/>
  <c r="BG24" i="2"/>
  <c r="G446" i="13" s="1"/>
  <c r="X25" i="2"/>
  <c r="Z25" i="2"/>
  <c r="AA25" i="2"/>
  <c r="AJ25" i="2"/>
  <c r="BM25" i="2" s="1"/>
  <c r="AM25" i="2"/>
  <c r="D21" i="12" s="1"/>
  <c r="B21" i="13"/>
  <c r="B163" i="13"/>
  <c r="B305" i="13"/>
  <c r="B447" i="13"/>
  <c r="C21" i="13"/>
  <c r="C163" i="13"/>
  <c r="BA25" i="2"/>
  <c r="C305" i="13" s="1"/>
  <c r="BB25" i="2"/>
  <c r="C447" i="13" s="1"/>
  <c r="BC25" i="2"/>
  <c r="I21" i="12" s="1"/>
  <c r="BD25" i="2"/>
  <c r="G21" i="13" s="1"/>
  <c r="BE25" i="2"/>
  <c r="G163" i="13" s="1"/>
  <c r="BF25" i="2"/>
  <c r="G305" i="13" s="1"/>
  <c r="BG25" i="2"/>
  <c r="G447" i="13" s="1"/>
  <c r="X26" i="2"/>
  <c r="Z26" i="2"/>
  <c r="AA26" i="2"/>
  <c r="AJ26" i="2"/>
  <c r="BM26" i="2" s="1"/>
  <c r="AM26" i="2"/>
  <c r="D22" i="12" s="1"/>
  <c r="B22" i="13"/>
  <c r="B164" i="13"/>
  <c r="B306" i="13"/>
  <c r="B448" i="13"/>
  <c r="C22" i="13"/>
  <c r="C164" i="13"/>
  <c r="BA26" i="2"/>
  <c r="C306" i="13" s="1"/>
  <c r="BB26" i="2"/>
  <c r="C448" i="13" s="1"/>
  <c r="BC26" i="2"/>
  <c r="I22" i="12" s="1"/>
  <c r="BD26" i="2"/>
  <c r="G22" i="13" s="1"/>
  <c r="BE26" i="2"/>
  <c r="G164" i="13" s="1"/>
  <c r="BF26" i="2"/>
  <c r="G306" i="13" s="1"/>
  <c r="BG26" i="2"/>
  <c r="G448" i="13" s="1"/>
  <c r="X27" i="2"/>
  <c r="Z27" i="2"/>
  <c r="AA27" i="2"/>
  <c r="AJ27" i="2"/>
  <c r="BM27" i="2" s="1"/>
  <c r="AM27" i="2"/>
  <c r="D23" i="12" s="1"/>
  <c r="B23" i="13"/>
  <c r="B165" i="13"/>
  <c r="B307" i="13"/>
  <c r="B449" i="13"/>
  <c r="C23" i="13"/>
  <c r="C165" i="13"/>
  <c r="BA27" i="2"/>
  <c r="C307" i="13" s="1"/>
  <c r="BB27" i="2"/>
  <c r="C449" i="13" s="1"/>
  <c r="BC27" i="2"/>
  <c r="I23" i="12" s="1"/>
  <c r="BD27" i="2"/>
  <c r="G23" i="13" s="1"/>
  <c r="BE27" i="2"/>
  <c r="G165" i="13" s="1"/>
  <c r="BF27" i="2"/>
  <c r="G307" i="13" s="1"/>
  <c r="BG27" i="2"/>
  <c r="G449" i="13" s="1"/>
  <c r="X28" i="2"/>
  <c r="Z28" i="2"/>
  <c r="AA28" i="2"/>
  <c r="AJ28" i="2"/>
  <c r="AM28" i="2"/>
  <c r="D24" i="12" s="1"/>
  <c r="B24" i="13"/>
  <c r="B166" i="13"/>
  <c r="B308" i="13"/>
  <c r="B450" i="13"/>
  <c r="C24" i="13"/>
  <c r="C166" i="13"/>
  <c r="BA28" i="2"/>
  <c r="C308" i="13" s="1"/>
  <c r="BB28" i="2"/>
  <c r="C450" i="13" s="1"/>
  <c r="BC28" i="2"/>
  <c r="I24" i="12" s="1"/>
  <c r="BD28" i="2"/>
  <c r="G24" i="13" s="1"/>
  <c r="BE28" i="2"/>
  <c r="G166" i="13" s="1"/>
  <c r="BF28" i="2"/>
  <c r="G308" i="13" s="1"/>
  <c r="BG28" i="2"/>
  <c r="G450" i="13" s="1"/>
  <c r="X29" i="2"/>
  <c r="Z29" i="2"/>
  <c r="AA29" i="2"/>
  <c r="AJ29" i="2"/>
  <c r="AM29" i="2"/>
  <c r="D25" i="12" s="1"/>
  <c r="B25" i="13"/>
  <c r="B167" i="13"/>
  <c r="B309" i="13"/>
  <c r="B451" i="13"/>
  <c r="C25" i="13"/>
  <c r="C167" i="13"/>
  <c r="BA29" i="2"/>
  <c r="C309" i="13" s="1"/>
  <c r="BB29" i="2"/>
  <c r="C451" i="13" s="1"/>
  <c r="BC29" i="2"/>
  <c r="I25" i="12" s="1"/>
  <c r="BD29" i="2"/>
  <c r="G25" i="13" s="1"/>
  <c r="BE29" i="2"/>
  <c r="G167" i="13" s="1"/>
  <c r="BF29" i="2"/>
  <c r="G309" i="13" s="1"/>
  <c r="BG29" i="2"/>
  <c r="G451" i="13" s="1"/>
  <c r="X30" i="2"/>
  <c r="Z30" i="2"/>
  <c r="AA30" i="2"/>
  <c r="AJ30" i="2"/>
  <c r="AM30" i="2"/>
  <c r="D26" i="12" s="1"/>
  <c r="B26" i="13"/>
  <c r="B168" i="13"/>
  <c r="B310" i="13"/>
  <c r="B452" i="13"/>
  <c r="C26" i="13"/>
  <c r="C168" i="13"/>
  <c r="BA30" i="2"/>
  <c r="C310" i="13" s="1"/>
  <c r="BB30" i="2"/>
  <c r="C452" i="13" s="1"/>
  <c r="BC30" i="2"/>
  <c r="I26" i="12" s="1"/>
  <c r="BD30" i="2"/>
  <c r="G26" i="13" s="1"/>
  <c r="BE30" i="2"/>
  <c r="G168" i="13" s="1"/>
  <c r="BF30" i="2"/>
  <c r="G310" i="13" s="1"/>
  <c r="BG30" i="2"/>
  <c r="G452" i="13" s="1"/>
  <c r="X31" i="2"/>
  <c r="Z31" i="2"/>
  <c r="AA31" i="2"/>
  <c r="AJ31" i="2"/>
  <c r="AM31" i="2"/>
  <c r="D27" i="12" s="1"/>
  <c r="B27" i="13"/>
  <c r="B169" i="13"/>
  <c r="B311" i="13"/>
  <c r="B453" i="13"/>
  <c r="C27" i="13"/>
  <c r="C169" i="13"/>
  <c r="BA31" i="2"/>
  <c r="C311" i="13" s="1"/>
  <c r="BB31" i="2"/>
  <c r="C453" i="13" s="1"/>
  <c r="BC31" i="2"/>
  <c r="I27" i="12" s="1"/>
  <c r="BD31" i="2"/>
  <c r="G27" i="13" s="1"/>
  <c r="BE31" i="2"/>
  <c r="G169" i="13" s="1"/>
  <c r="BF31" i="2"/>
  <c r="G311" i="13" s="1"/>
  <c r="BG31" i="2"/>
  <c r="G453" i="13" s="1"/>
  <c r="X32" i="2"/>
  <c r="Z32" i="2"/>
  <c r="AA32" i="2"/>
  <c r="AJ32" i="2"/>
  <c r="AM32" i="2"/>
  <c r="D28" i="12" s="1"/>
  <c r="B28" i="13"/>
  <c r="B170" i="13"/>
  <c r="B312" i="13"/>
  <c r="B454" i="13"/>
  <c r="C28" i="13"/>
  <c r="C170" i="13"/>
  <c r="BA32" i="2"/>
  <c r="C312" i="13" s="1"/>
  <c r="BB32" i="2"/>
  <c r="C454" i="13" s="1"/>
  <c r="BC32" i="2"/>
  <c r="I28" i="12" s="1"/>
  <c r="BD32" i="2"/>
  <c r="G28" i="13" s="1"/>
  <c r="BE32" i="2"/>
  <c r="G170" i="13" s="1"/>
  <c r="BF32" i="2"/>
  <c r="G312" i="13" s="1"/>
  <c r="BG32" i="2"/>
  <c r="G454" i="13" s="1"/>
  <c r="X33" i="2"/>
  <c r="Z33" i="2"/>
  <c r="AA33" i="2"/>
  <c r="AJ33" i="2"/>
  <c r="BM33" i="2" s="1"/>
  <c r="AM33" i="2"/>
  <c r="D29" i="12" s="1"/>
  <c r="B29" i="13"/>
  <c r="B171" i="13"/>
  <c r="B313" i="13"/>
  <c r="B455" i="13"/>
  <c r="C29" i="13"/>
  <c r="C171" i="13"/>
  <c r="BA33" i="2"/>
  <c r="C313" i="13" s="1"/>
  <c r="BB33" i="2"/>
  <c r="C455" i="13" s="1"/>
  <c r="BC33" i="2"/>
  <c r="I29" i="12" s="1"/>
  <c r="BD33" i="2"/>
  <c r="G29" i="13" s="1"/>
  <c r="BE33" i="2"/>
  <c r="G171" i="13" s="1"/>
  <c r="BF33" i="2"/>
  <c r="G313" i="13" s="1"/>
  <c r="BG33" i="2"/>
  <c r="G455" i="13" s="1"/>
  <c r="X34" i="2"/>
  <c r="Z34" i="2"/>
  <c r="AA34" i="2"/>
  <c r="AJ34" i="2"/>
  <c r="BM34" i="2" s="1"/>
  <c r="AM34" i="2"/>
  <c r="D30" i="12" s="1"/>
  <c r="B30" i="13"/>
  <c r="B172" i="13"/>
  <c r="B314" i="13"/>
  <c r="B456" i="13"/>
  <c r="C30" i="13"/>
  <c r="C172" i="13"/>
  <c r="BA34" i="2"/>
  <c r="C314" i="13" s="1"/>
  <c r="BB34" i="2"/>
  <c r="C456" i="13" s="1"/>
  <c r="BC34" i="2"/>
  <c r="I30" i="12" s="1"/>
  <c r="BD34" i="2"/>
  <c r="G30" i="13" s="1"/>
  <c r="BE34" i="2"/>
  <c r="G172" i="13" s="1"/>
  <c r="BF34" i="2"/>
  <c r="G314" i="13" s="1"/>
  <c r="BG34" i="2"/>
  <c r="G456" i="13" s="1"/>
  <c r="X35" i="2"/>
  <c r="Z35" i="2"/>
  <c r="AA35" i="2"/>
  <c r="AJ35" i="2"/>
  <c r="BM35" i="2" s="1"/>
  <c r="AM35" i="2"/>
  <c r="D31" i="12" s="1"/>
  <c r="B31" i="13"/>
  <c r="B173" i="13"/>
  <c r="B315" i="13"/>
  <c r="B457" i="13"/>
  <c r="C31" i="13"/>
  <c r="C173" i="13"/>
  <c r="BA35" i="2"/>
  <c r="C315" i="13" s="1"/>
  <c r="BB35" i="2"/>
  <c r="C457" i="13" s="1"/>
  <c r="BC35" i="2"/>
  <c r="I31" i="12" s="1"/>
  <c r="BD35" i="2"/>
  <c r="G31" i="13" s="1"/>
  <c r="BE35" i="2"/>
  <c r="G173" i="13" s="1"/>
  <c r="BF35" i="2"/>
  <c r="G315" i="13" s="1"/>
  <c r="BG35" i="2"/>
  <c r="G457" i="13" s="1"/>
  <c r="X36" i="2"/>
  <c r="Z36" i="2"/>
  <c r="AA36" i="2"/>
  <c r="AJ36" i="2"/>
  <c r="BM36" i="2" s="1"/>
  <c r="AM36" i="2"/>
  <c r="D32" i="12" s="1"/>
  <c r="B32" i="13"/>
  <c r="B174" i="13"/>
  <c r="B316" i="13"/>
  <c r="B458" i="13"/>
  <c r="C32" i="13"/>
  <c r="C174" i="13"/>
  <c r="BA36" i="2"/>
  <c r="C316" i="13" s="1"/>
  <c r="BB36" i="2"/>
  <c r="C458" i="13" s="1"/>
  <c r="BC36" i="2"/>
  <c r="I32" i="12" s="1"/>
  <c r="BD36" i="2"/>
  <c r="G32" i="13" s="1"/>
  <c r="BE36" i="2"/>
  <c r="G174" i="13" s="1"/>
  <c r="BF36" i="2"/>
  <c r="G316" i="13" s="1"/>
  <c r="BG36" i="2"/>
  <c r="G458" i="13" s="1"/>
  <c r="X37" i="2"/>
  <c r="Z37" i="2"/>
  <c r="AA37" i="2"/>
  <c r="AJ37" i="2"/>
  <c r="BM37" i="2" s="1"/>
  <c r="AM37" i="2"/>
  <c r="D33" i="12" s="1"/>
  <c r="B33" i="13"/>
  <c r="B175" i="13"/>
  <c r="B317" i="13"/>
  <c r="B459" i="13"/>
  <c r="C33" i="13"/>
  <c r="C175" i="13"/>
  <c r="BA37" i="2"/>
  <c r="C317" i="13" s="1"/>
  <c r="BB37" i="2"/>
  <c r="C459" i="13" s="1"/>
  <c r="BC37" i="2"/>
  <c r="I33" i="12" s="1"/>
  <c r="BD37" i="2"/>
  <c r="G33" i="13" s="1"/>
  <c r="BE37" i="2"/>
  <c r="G175" i="13" s="1"/>
  <c r="BF37" i="2"/>
  <c r="G317" i="13" s="1"/>
  <c r="BG37" i="2"/>
  <c r="G459" i="13" s="1"/>
  <c r="X38" i="2"/>
  <c r="Z38" i="2"/>
  <c r="AA38" i="2"/>
  <c r="AJ38" i="2"/>
  <c r="BM38" i="2" s="1"/>
  <c r="AM38" i="2"/>
  <c r="D34" i="12" s="1"/>
  <c r="B34" i="13"/>
  <c r="B176" i="13"/>
  <c r="B318" i="13"/>
  <c r="B460" i="13"/>
  <c r="C34" i="13"/>
  <c r="C176" i="13"/>
  <c r="BA38" i="2"/>
  <c r="C318" i="13" s="1"/>
  <c r="BB38" i="2"/>
  <c r="C460" i="13" s="1"/>
  <c r="BC38" i="2"/>
  <c r="I34" i="12" s="1"/>
  <c r="BD38" i="2"/>
  <c r="G34" i="13" s="1"/>
  <c r="BE38" i="2"/>
  <c r="G176" i="13" s="1"/>
  <c r="BF38" i="2"/>
  <c r="G318" i="13" s="1"/>
  <c r="BG38" i="2"/>
  <c r="G460" i="13" s="1"/>
  <c r="X39" i="2"/>
  <c r="Z39" i="2"/>
  <c r="AA39" i="2"/>
  <c r="AJ39" i="2"/>
  <c r="BM39" i="2" s="1"/>
  <c r="AM39" i="2"/>
  <c r="D35" i="12" s="1"/>
  <c r="B35" i="13"/>
  <c r="B177" i="13"/>
  <c r="B319" i="13"/>
  <c r="B461" i="13"/>
  <c r="C35" i="13"/>
  <c r="C177" i="13"/>
  <c r="BA39" i="2"/>
  <c r="C319" i="13" s="1"/>
  <c r="BB39" i="2"/>
  <c r="C461" i="13" s="1"/>
  <c r="BC39" i="2"/>
  <c r="I35" i="12" s="1"/>
  <c r="BD39" i="2"/>
  <c r="G35" i="13" s="1"/>
  <c r="BE39" i="2"/>
  <c r="G177" i="13" s="1"/>
  <c r="BF39" i="2"/>
  <c r="G319" i="13" s="1"/>
  <c r="BG39" i="2"/>
  <c r="G461" i="13" s="1"/>
  <c r="X40" i="2"/>
  <c r="Z40" i="2"/>
  <c r="AA40" i="2"/>
  <c r="AJ40" i="2"/>
  <c r="BM40" i="2" s="1"/>
  <c r="AM40" i="2"/>
  <c r="D36" i="12" s="1"/>
  <c r="B36" i="13"/>
  <c r="B178" i="13"/>
  <c r="B320" i="13"/>
  <c r="B462" i="13"/>
  <c r="C36" i="13"/>
  <c r="C178" i="13"/>
  <c r="BA40" i="2"/>
  <c r="C320" i="13" s="1"/>
  <c r="BB40" i="2"/>
  <c r="C462" i="13" s="1"/>
  <c r="BC40" i="2"/>
  <c r="I36" i="12" s="1"/>
  <c r="BD40" i="2"/>
  <c r="G36" i="13" s="1"/>
  <c r="BE40" i="2"/>
  <c r="G178" i="13" s="1"/>
  <c r="BF40" i="2"/>
  <c r="G320" i="13" s="1"/>
  <c r="BG40" i="2"/>
  <c r="G462" i="13" s="1"/>
  <c r="X41" i="2"/>
  <c r="Z41" i="2"/>
  <c r="AA41" i="2"/>
  <c r="AJ41" i="2"/>
  <c r="BM41" i="2" s="1"/>
  <c r="AM41" i="2"/>
  <c r="D37" i="12" s="1"/>
  <c r="B37" i="13"/>
  <c r="B179" i="13"/>
  <c r="B321" i="13"/>
  <c r="B463" i="13"/>
  <c r="C37" i="13"/>
  <c r="C179" i="13"/>
  <c r="BA41" i="2"/>
  <c r="C321" i="13" s="1"/>
  <c r="BB41" i="2"/>
  <c r="C463" i="13" s="1"/>
  <c r="BC41" i="2"/>
  <c r="I37" i="12" s="1"/>
  <c r="BD41" i="2"/>
  <c r="G37" i="13" s="1"/>
  <c r="BE41" i="2"/>
  <c r="G179" i="13" s="1"/>
  <c r="BF41" i="2"/>
  <c r="G321" i="13" s="1"/>
  <c r="BG41" i="2"/>
  <c r="G463" i="13" s="1"/>
  <c r="X42" i="2"/>
  <c r="Z42" i="2"/>
  <c r="AA42" i="2"/>
  <c r="AJ42" i="2"/>
  <c r="BM42" i="2" s="1"/>
  <c r="AM42" i="2"/>
  <c r="D38" i="12" s="1"/>
  <c r="B38" i="13"/>
  <c r="B180" i="13"/>
  <c r="B322" i="13"/>
  <c r="B464" i="13"/>
  <c r="C38" i="13"/>
  <c r="C180" i="13"/>
  <c r="BA42" i="2"/>
  <c r="C322" i="13" s="1"/>
  <c r="BB42" i="2"/>
  <c r="C464" i="13" s="1"/>
  <c r="BC42" i="2"/>
  <c r="I38" i="12" s="1"/>
  <c r="BD42" i="2"/>
  <c r="G38" i="13" s="1"/>
  <c r="BE42" i="2"/>
  <c r="G180" i="13" s="1"/>
  <c r="BF42" i="2"/>
  <c r="G322" i="13" s="1"/>
  <c r="BG42" i="2"/>
  <c r="G464" i="13" s="1"/>
  <c r="X43" i="2"/>
  <c r="Z43" i="2"/>
  <c r="AA43" i="2"/>
  <c r="AJ43" i="2"/>
  <c r="BM43" i="2" s="1"/>
  <c r="AM43" i="2"/>
  <c r="D39" i="12" s="1"/>
  <c r="B39" i="13"/>
  <c r="B181" i="13"/>
  <c r="B323" i="13"/>
  <c r="B465" i="13"/>
  <c r="C39" i="13"/>
  <c r="C181" i="13"/>
  <c r="BA43" i="2"/>
  <c r="C323" i="13" s="1"/>
  <c r="BB43" i="2"/>
  <c r="C465" i="13" s="1"/>
  <c r="BC43" i="2"/>
  <c r="I39" i="12" s="1"/>
  <c r="BD43" i="2"/>
  <c r="G39" i="13" s="1"/>
  <c r="BE43" i="2"/>
  <c r="G181" i="13" s="1"/>
  <c r="BF43" i="2"/>
  <c r="G323" i="13" s="1"/>
  <c r="BG43" i="2"/>
  <c r="G465" i="13" s="1"/>
  <c r="X44" i="2"/>
  <c r="Z44" i="2"/>
  <c r="AA44" i="2"/>
  <c r="AJ44" i="2"/>
  <c r="BM44" i="2" s="1"/>
  <c r="AM44" i="2"/>
  <c r="D40" i="12" s="1"/>
  <c r="B40" i="13"/>
  <c r="B182" i="13"/>
  <c r="B324" i="13"/>
  <c r="B466" i="13"/>
  <c r="C40" i="13"/>
  <c r="C182" i="13"/>
  <c r="BA44" i="2"/>
  <c r="C324" i="13" s="1"/>
  <c r="BB44" i="2"/>
  <c r="C466" i="13" s="1"/>
  <c r="BC44" i="2"/>
  <c r="I40" i="12" s="1"/>
  <c r="BD44" i="2"/>
  <c r="G40" i="13" s="1"/>
  <c r="BE44" i="2"/>
  <c r="G182" i="13" s="1"/>
  <c r="BF44" i="2"/>
  <c r="G324" i="13" s="1"/>
  <c r="BG44" i="2"/>
  <c r="G466" i="13" s="1"/>
  <c r="Z45" i="2"/>
  <c r="AA45" i="2"/>
  <c r="AJ45" i="2"/>
  <c r="BM45" i="2" s="1"/>
  <c r="AM45" i="2"/>
  <c r="D41" i="12" s="1"/>
  <c r="B41" i="13"/>
  <c r="B183" i="13"/>
  <c r="B325" i="13"/>
  <c r="B467" i="13"/>
  <c r="C41" i="13"/>
  <c r="C183" i="13"/>
  <c r="BA45" i="2"/>
  <c r="C325" i="13" s="1"/>
  <c r="BB45" i="2"/>
  <c r="C467" i="13" s="1"/>
  <c r="BC45" i="2"/>
  <c r="I41" i="12" s="1"/>
  <c r="BD45" i="2"/>
  <c r="G41" i="13" s="1"/>
  <c r="BE45" i="2"/>
  <c r="G183" i="13" s="1"/>
  <c r="BF45" i="2"/>
  <c r="G325" i="13" s="1"/>
  <c r="BG45" i="2"/>
  <c r="G467" i="13" s="1"/>
  <c r="Z46" i="2"/>
  <c r="AA46" i="2"/>
  <c r="AJ46" i="2"/>
  <c r="BM46" i="2" s="1"/>
  <c r="AM46" i="2"/>
  <c r="D42" i="12" s="1"/>
  <c r="B42" i="13"/>
  <c r="B184" i="13"/>
  <c r="B326" i="13"/>
  <c r="B468" i="13"/>
  <c r="C42" i="13"/>
  <c r="C184" i="13"/>
  <c r="BA46" i="2"/>
  <c r="C326" i="13" s="1"/>
  <c r="BB46" i="2"/>
  <c r="C468" i="13" s="1"/>
  <c r="BC46" i="2"/>
  <c r="I42" i="12" s="1"/>
  <c r="BD46" i="2"/>
  <c r="G42" i="13" s="1"/>
  <c r="BE46" i="2"/>
  <c r="G184" i="13" s="1"/>
  <c r="BF46" i="2"/>
  <c r="G326" i="13" s="1"/>
  <c r="BG46" i="2"/>
  <c r="G468" i="13" s="1"/>
  <c r="Z47" i="2"/>
  <c r="AA47" i="2"/>
  <c r="AJ47" i="2"/>
  <c r="BM47" i="2" s="1"/>
  <c r="AM47" i="2"/>
  <c r="D43" i="12" s="1"/>
  <c r="B43" i="13"/>
  <c r="B185" i="13"/>
  <c r="B327" i="13"/>
  <c r="B469" i="13"/>
  <c r="C43" i="13"/>
  <c r="C185" i="13"/>
  <c r="BA47" i="2"/>
  <c r="C327" i="13" s="1"/>
  <c r="BB47" i="2"/>
  <c r="C469" i="13" s="1"/>
  <c r="BC47" i="2"/>
  <c r="I43" i="12" s="1"/>
  <c r="BD47" i="2"/>
  <c r="G43" i="13" s="1"/>
  <c r="BE47" i="2"/>
  <c r="G185" i="13" s="1"/>
  <c r="BF47" i="2"/>
  <c r="G327" i="13" s="1"/>
  <c r="BG47" i="2"/>
  <c r="G469" i="13" s="1"/>
  <c r="Z48" i="2"/>
  <c r="AA48" i="2"/>
  <c r="AJ48" i="2"/>
  <c r="BM48" i="2" s="1"/>
  <c r="AM48" i="2"/>
  <c r="D44" i="12" s="1"/>
  <c r="B44" i="13"/>
  <c r="B186" i="13"/>
  <c r="B328" i="13"/>
  <c r="B470" i="13"/>
  <c r="C44" i="13"/>
  <c r="C186" i="13"/>
  <c r="BA48" i="2"/>
  <c r="C328" i="13" s="1"/>
  <c r="BB48" i="2"/>
  <c r="C470" i="13" s="1"/>
  <c r="BC48" i="2"/>
  <c r="I44" i="12" s="1"/>
  <c r="BD48" i="2"/>
  <c r="G44" i="13" s="1"/>
  <c r="BE48" i="2"/>
  <c r="G186" i="13" s="1"/>
  <c r="BF48" i="2"/>
  <c r="G328" i="13" s="1"/>
  <c r="BG48" i="2"/>
  <c r="G470" i="13" s="1"/>
  <c r="Z49" i="2"/>
  <c r="AA49" i="2"/>
  <c r="AJ49" i="2"/>
  <c r="BM49" i="2" s="1"/>
  <c r="AM49" i="2"/>
  <c r="D45" i="12" s="1"/>
  <c r="B45" i="13"/>
  <c r="B187" i="13"/>
  <c r="B329" i="13"/>
  <c r="B471" i="13"/>
  <c r="C45" i="13"/>
  <c r="C187" i="13"/>
  <c r="BA49" i="2"/>
  <c r="C329" i="13" s="1"/>
  <c r="BB49" i="2"/>
  <c r="C471" i="13" s="1"/>
  <c r="BC49" i="2"/>
  <c r="I45" i="12" s="1"/>
  <c r="BD49" i="2"/>
  <c r="G45" i="13" s="1"/>
  <c r="BE49" i="2"/>
  <c r="G187" i="13" s="1"/>
  <c r="BF49" i="2"/>
  <c r="G329" i="13" s="1"/>
  <c r="BG49" i="2"/>
  <c r="G471" i="13" s="1"/>
  <c r="Z50" i="2"/>
  <c r="AA50" i="2"/>
  <c r="AJ50" i="2"/>
  <c r="BM50" i="2" s="1"/>
  <c r="AM50" i="2"/>
  <c r="D46" i="12" s="1"/>
  <c r="B46" i="13"/>
  <c r="B188" i="13"/>
  <c r="B330" i="13"/>
  <c r="B472" i="13"/>
  <c r="C46" i="13"/>
  <c r="C188" i="13"/>
  <c r="BA50" i="2"/>
  <c r="C330" i="13" s="1"/>
  <c r="BB50" i="2"/>
  <c r="C472" i="13" s="1"/>
  <c r="BC50" i="2"/>
  <c r="I46" i="12" s="1"/>
  <c r="BD50" i="2"/>
  <c r="G46" i="13" s="1"/>
  <c r="BE50" i="2"/>
  <c r="G188" i="13" s="1"/>
  <c r="BF50" i="2"/>
  <c r="G330" i="13" s="1"/>
  <c r="BG50" i="2"/>
  <c r="G472" i="13" s="1"/>
  <c r="Z51" i="2"/>
  <c r="AA51" i="2"/>
  <c r="AJ51" i="2"/>
  <c r="BM51" i="2" s="1"/>
  <c r="AM51" i="2"/>
  <c r="D47" i="12" s="1"/>
  <c r="B47" i="13"/>
  <c r="B189" i="13"/>
  <c r="B331" i="13"/>
  <c r="B473" i="13"/>
  <c r="C47" i="13"/>
  <c r="C189" i="13"/>
  <c r="BA51" i="2"/>
  <c r="C331" i="13" s="1"/>
  <c r="BB51" i="2"/>
  <c r="C473" i="13" s="1"/>
  <c r="BC51" i="2"/>
  <c r="I47" i="12" s="1"/>
  <c r="BD51" i="2"/>
  <c r="G47" i="13" s="1"/>
  <c r="BE51" i="2"/>
  <c r="G189" i="13" s="1"/>
  <c r="BF51" i="2"/>
  <c r="G331" i="13" s="1"/>
  <c r="BG51" i="2"/>
  <c r="G473" i="13" s="1"/>
  <c r="Z52" i="2"/>
  <c r="AA52" i="2"/>
  <c r="AJ52" i="2"/>
  <c r="BM52" i="2" s="1"/>
  <c r="AM52" i="2"/>
  <c r="D48" i="12" s="1"/>
  <c r="B48" i="13"/>
  <c r="B190" i="13"/>
  <c r="B332" i="13"/>
  <c r="B474" i="13"/>
  <c r="C48" i="13"/>
  <c r="C190" i="13"/>
  <c r="BA52" i="2"/>
  <c r="C332" i="13" s="1"/>
  <c r="BB52" i="2"/>
  <c r="C474" i="13" s="1"/>
  <c r="BC52" i="2"/>
  <c r="I48" i="12" s="1"/>
  <c r="BD52" i="2"/>
  <c r="G48" i="13" s="1"/>
  <c r="BE52" i="2"/>
  <c r="G190" i="13" s="1"/>
  <c r="BF52" i="2"/>
  <c r="G332" i="13" s="1"/>
  <c r="BG52" i="2"/>
  <c r="G474" i="13" s="1"/>
  <c r="Z53" i="2"/>
  <c r="AA53" i="2"/>
  <c r="AJ53" i="2"/>
  <c r="BM53" i="2" s="1"/>
  <c r="AM53" i="2"/>
  <c r="D49" i="12" s="1"/>
  <c r="B49" i="13"/>
  <c r="B191" i="13"/>
  <c r="B333" i="13"/>
  <c r="B475" i="13"/>
  <c r="C49" i="13"/>
  <c r="C191" i="13"/>
  <c r="BA53" i="2"/>
  <c r="C333" i="13" s="1"/>
  <c r="BB53" i="2"/>
  <c r="C475" i="13" s="1"/>
  <c r="BC53" i="2"/>
  <c r="I49" i="12" s="1"/>
  <c r="BD53" i="2"/>
  <c r="G49" i="13" s="1"/>
  <c r="BE53" i="2"/>
  <c r="G191" i="13" s="1"/>
  <c r="BF53" i="2"/>
  <c r="G333" i="13" s="1"/>
  <c r="BG53" i="2"/>
  <c r="G475" i="13" s="1"/>
  <c r="Z54" i="2"/>
  <c r="AA54" i="2"/>
  <c r="AJ54" i="2"/>
  <c r="BM54" i="2" s="1"/>
  <c r="AM54" i="2"/>
  <c r="D50" i="12" s="1"/>
  <c r="B50" i="13"/>
  <c r="B192" i="13"/>
  <c r="B334" i="13"/>
  <c r="B476" i="13"/>
  <c r="C50" i="13"/>
  <c r="C192" i="13"/>
  <c r="BA54" i="2"/>
  <c r="C334" i="13" s="1"/>
  <c r="BB54" i="2"/>
  <c r="C476" i="13" s="1"/>
  <c r="BC54" i="2"/>
  <c r="I50" i="12" s="1"/>
  <c r="BD54" i="2"/>
  <c r="G50" i="13" s="1"/>
  <c r="BE54" i="2"/>
  <c r="G192" i="13" s="1"/>
  <c r="BF54" i="2"/>
  <c r="G334" i="13" s="1"/>
  <c r="BG54" i="2"/>
  <c r="G476" i="13" s="1"/>
  <c r="Z55" i="2"/>
  <c r="AA55" i="2"/>
  <c r="AJ55" i="2"/>
  <c r="BM55" i="2" s="1"/>
  <c r="AM55" i="2"/>
  <c r="D51" i="12" s="1"/>
  <c r="B51" i="13"/>
  <c r="B193" i="13"/>
  <c r="B335" i="13"/>
  <c r="B477" i="13"/>
  <c r="C51" i="13"/>
  <c r="C193" i="13"/>
  <c r="BA55" i="2"/>
  <c r="C335" i="13" s="1"/>
  <c r="BB55" i="2"/>
  <c r="C477" i="13" s="1"/>
  <c r="BC55" i="2"/>
  <c r="I51" i="12" s="1"/>
  <c r="BD55" i="2"/>
  <c r="G51" i="13" s="1"/>
  <c r="BE55" i="2"/>
  <c r="G193" i="13" s="1"/>
  <c r="BF55" i="2"/>
  <c r="G335" i="13" s="1"/>
  <c r="BG55" i="2"/>
  <c r="G477" i="13" s="1"/>
  <c r="Z56" i="2"/>
  <c r="AA56" i="2"/>
  <c r="AJ56" i="2"/>
  <c r="BM56" i="2" s="1"/>
  <c r="AM56" i="2"/>
  <c r="D52" i="12" s="1"/>
  <c r="B52" i="13"/>
  <c r="B194" i="13"/>
  <c r="B336" i="13"/>
  <c r="B478" i="13"/>
  <c r="C52" i="13"/>
  <c r="C194" i="13"/>
  <c r="BA56" i="2"/>
  <c r="C336" i="13" s="1"/>
  <c r="BB56" i="2"/>
  <c r="C478" i="13" s="1"/>
  <c r="BC56" i="2"/>
  <c r="I52" i="12" s="1"/>
  <c r="BD56" i="2"/>
  <c r="G52" i="13" s="1"/>
  <c r="BE56" i="2"/>
  <c r="G194" i="13" s="1"/>
  <c r="BF56" i="2"/>
  <c r="G336" i="13" s="1"/>
  <c r="BG56" i="2"/>
  <c r="G478" i="13" s="1"/>
  <c r="Z57" i="2"/>
  <c r="AA57" i="2"/>
  <c r="AJ57" i="2"/>
  <c r="BM57" i="2" s="1"/>
  <c r="AM57" i="2"/>
  <c r="D53" i="12" s="1"/>
  <c r="B53" i="13"/>
  <c r="B195" i="13"/>
  <c r="B337" i="13"/>
  <c r="B479" i="13"/>
  <c r="C53" i="13"/>
  <c r="C195" i="13"/>
  <c r="BA57" i="2"/>
  <c r="C337" i="13" s="1"/>
  <c r="BB57" i="2"/>
  <c r="C479" i="13" s="1"/>
  <c r="BC57" i="2"/>
  <c r="I53" i="12" s="1"/>
  <c r="BD57" i="2"/>
  <c r="G53" i="13" s="1"/>
  <c r="BE57" i="2"/>
  <c r="G195" i="13" s="1"/>
  <c r="BF57" i="2"/>
  <c r="G337" i="13" s="1"/>
  <c r="BG57" i="2"/>
  <c r="G479" i="13" s="1"/>
  <c r="Z58" i="2"/>
  <c r="AA58" i="2"/>
  <c r="AJ58" i="2"/>
  <c r="BM58" i="2" s="1"/>
  <c r="AM58" i="2"/>
  <c r="D54" i="12" s="1"/>
  <c r="B54" i="13"/>
  <c r="B196" i="13"/>
  <c r="B338" i="13"/>
  <c r="B480" i="13"/>
  <c r="C54" i="13"/>
  <c r="C196" i="13"/>
  <c r="BA58" i="2"/>
  <c r="C338" i="13" s="1"/>
  <c r="BB58" i="2"/>
  <c r="C480" i="13" s="1"/>
  <c r="BC58" i="2"/>
  <c r="I54" i="12" s="1"/>
  <c r="BD58" i="2"/>
  <c r="G54" i="13" s="1"/>
  <c r="BE58" i="2"/>
  <c r="G196" i="13" s="1"/>
  <c r="BF58" i="2"/>
  <c r="G338" i="13" s="1"/>
  <c r="BG58" i="2"/>
  <c r="G480" i="13" s="1"/>
  <c r="Z59" i="2"/>
  <c r="AA59" i="2"/>
  <c r="AJ59" i="2"/>
  <c r="BM59" i="2" s="1"/>
  <c r="AM59" i="2"/>
  <c r="D55" i="12" s="1"/>
  <c r="B55" i="13"/>
  <c r="B197" i="13"/>
  <c r="B339" i="13"/>
  <c r="B481" i="13"/>
  <c r="C55" i="13"/>
  <c r="C197" i="13"/>
  <c r="BA59" i="2"/>
  <c r="C339" i="13" s="1"/>
  <c r="BB59" i="2"/>
  <c r="C481" i="13" s="1"/>
  <c r="BC59" i="2"/>
  <c r="I55" i="12" s="1"/>
  <c r="BD59" i="2"/>
  <c r="G55" i="13" s="1"/>
  <c r="BE59" i="2"/>
  <c r="G197" i="13" s="1"/>
  <c r="BF59" i="2"/>
  <c r="G339" i="13" s="1"/>
  <c r="BG59" i="2"/>
  <c r="G481" i="13" s="1"/>
  <c r="Z60" i="2"/>
  <c r="AA60" i="2"/>
  <c r="AJ60" i="2"/>
  <c r="BM60" i="2" s="1"/>
  <c r="AM60" i="2"/>
  <c r="D56" i="12" s="1"/>
  <c r="B56" i="13"/>
  <c r="B198" i="13"/>
  <c r="B340" i="13"/>
  <c r="B482" i="13"/>
  <c r="C56" i="13"/>
  <c r="C198" i="13"/>
  <c r="BA60" i="2"/>
  <c r="C340" i="13" s="1"/>
  <c r="BB60" i="2"/>
  <c r="C482" i="13" s="1"/>
  <c r="BC60" i="2"/>
  <c r="I56" i="12" s="1"/>
  <c r="BD60" i="2"/>
  <c r="G56" i="13" s="1"/>
  <c r="BE60" i="2"/>
  <c r="G198" i="13" s="1"/>
  <c r="BF60" i="2"/>
  <c r="G340" i="13" s="1"/>
  <c r="BG60" i="2"/>
  <c r="G482" i="13" s="1"/>
  <c r="Z61" i="2"/>
  <c r="AA61" i="2"/>
  <c r="AJ61" i="2"/>
  <c r="BM61" i="2" s="1"/>
  <c r="AM61" i="2"/>
  <c r="D57" i="12" s="1"/>
  <c r="B57" i="13"/>
  <c r="B199" i="13"/>
  <c r="B341" i="13"/>
  <c r="B483" i="13"/>
  <c r="C57" i="13"/>
  <c r="C199" i="13"/>
  <c r="BA61" i="2"/>
  <c r="C341" i="13" s="1"/>
  <c r="BB61" i="2"/>
  <c r="C483" i="13" s="1"/>
  <c r="BC61" i="2"/>
  <c r="I57" i="12" s="1"/>
  <c r="BD61" i="2"/>
  <c r="G57" i="13" s="1"/>
  <c r="BE61" i="2"/>
  <c r="G199" i="13" s="1"/>
  <c r="BF61" i="2"/>
  <c r="G341" i="13" s="1"/>
  <c r="BG61" i="2"/>
  <c r="G483" i="13" s="1"/>
  <c r="Z62" i="2"/>
  <c r="AA62" i="2"/>
  <c r="AJ62" i="2"/>
  <c r="BM62" i="2" s="1"/>
  <c r="AM62" i="2"/>
  <c r="D58" i="12" s="1"/>
  <c r="B58" i="13"/>
  <c r="B200" i="13"/>
  <c r="B342" i="13"/>
  <c r="B484" i="13"/>
  <c r="C58" i="13"/>
  <c r="C200" i="13"/>
  <c r="BA62" i="2"/>
  <c r="C342" i="13" s="1"/>
  <c r="BB62" i="2"/>
  <c r="C484" i="13" s="1"/>
  <c r="BC62" i="2"/>
  <c r="I58" i="12" s="1"/>
  <c r="BD62" i="2"/>
  <c r="G58" i="13" s="1"/>
  <c r="BE62" i="2"/>
  <c r="G200" i="13" s="1"/>
  <c r="BF62" i="2"/>
  <c r="G342" i="13" s="1"/>
  <c r="BG62" i="2"/>
  <c r="G484" i="13" s="1"/>
  <c r="Z63" i="2"/>
  <c r="AA63" i="2"/>
  <c r="AJ63" i="2"/>
  <c r="BM63" i="2" s="1"/>
  <c r="AM63" i="2"/>
  <c r="D59" i="12" s="1"/>
  <c r="B59" i="13"/>
  <c r="B201" i="13"/>
  <c r="B343" i="13"/>
  <c r="B485" i="13"/>
  <c r="C59" i="13"/>
  <c r="C201" i="13"/>
  <c r="BA63" i="2"/>
  <c r="C343" i="13" s="1"/>
  <c r="BB63" i="2"/>
  <c r="C485" i="13" s="1"/>
  <c r="BC63" i="2"/>
  <c r="I59" i="12" s="1"/>
  <c r="BD63" i="2"/>
  <c r="G59" i="13" s="1"/>
  <c r="BE63" i="2"/>
  <c r="G201" i="13" s="1"/>
  <c r="BF63" i="2"/>
  <c r="G343" i="13" s="1"/>
  <c r="BG63" i="2"/>
  <c r="G485" i="13" s="1"/>
  <c r="Z64" i="2"/>
  <c r="AA64" i="2"/>
  <c r="AJ64" i="2"/>
  <c r="BM64" i="2" s="1"/>
  <c r="AM64" i="2"/>
  <c r="D60" i="12" s="1"/>
  <c r="B60" i="13"/>
  <c r="B202" i="13"/>
  <c r="B344" i="13"/>
  <c r="B486" i="13"/>
  <c r="C60" i="13"/>
  <c r="C202" i="13"/>
  <c r="BA64" i="2"/>
  <c r="C344" i="13" s="1"/>
  <c r="BB64" i="2"/>
  <c r="C486" i="13" s="1"/>
  <c r="BC64" i="2"/>
  <c r="I60" i="12" s="1"/>
  <c r="BD64" i="2"/>
  <c r="G60" i="13" s="1"/>
  <c r="BE64" i="2"/>
  <c r="G202" i="13" s="1"/>
  <c r="BF64" i="2"/>
  <c r="G344" i="13" s="1"/>
  <c r="BG64" i="2"/>
  <c r="G486" i="13" s="1"/>
  <c r="X65" i="2"/>
  <c r="Z65" i="2"/>
  <c r="AA65" i="2"/>
  <c r="AJ65" i="2"/>
  <c r="BM65" i="2" s="1"/>
  <c r="AM65" i="2"/>
  <c r="D61" i="12" s="1"/>
  <c r="B61" i="13"/>
  <c r="B203" i="13"/>
  <c r="B345" i="13"/>
  <c r="B487" i="13"/>
  <c r="C61" i="13"/>
  <c r="C203" i="13"/>
  <c r="BA65" i="2"/>
  <c r="C345" i="13" s="1"/>
  <c r="BB65" i="2"/>
  <c r="C487" i="13" s="1"/>
  <c r="BC65" i="2"/>
  <c r="I61" i="12" s="1"/>
  <c r="BD65" i="2"/>
  <c r="G61" i="13" s="1"/>
  <c r="BE65" i="2"/>
  <c r="G203" i="13" s="1"/>
  <c r="BF65" i="2"/>
  <c r="G345" i="13" s="1"/>
  <c r="BG65" i="2"/>
  <c r="G487" i="13" s="1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X78" i="2"/>
  <c r="Z78" i="2"/>
  <c r="AA78" i="2"/>
  <c r="AJ78" i="2"/>
  <c r="AM78" i="2"/>
  <c r="B358" i="13"/>
  <c r="B500" i="13"/>
  <c r="BA78" i="2"/>
  <c r="C358" i="13" s="1"/>
  <c r="BB78" i="2"/>
  <c r="C500" i="13" s="1"/>
  <c r="BC78" i="2"/>
  <c r="BD78" i="2"/>
  <c r="BE78" i="2"/>
  <c r="BF78" i="2"/>
  <c r="G358" i="13" s="1"/>
  <c r="BG78" i="2"/>
  <c r="G500" i="13" s="1"/>
  <c r="X79" i="2"/>
  <c r="Z79" i="2"/>
  <c r="AA79" i="2"/>
  <c r="AJ79" i="2"/>
  <c r="BM79" i="2" s="1"/>
  <c r="AM79" i="2"/>
  <c r="B359" i="13"/>
  <c r="B501" i="13"/>
  <c r="BA79" i="2"/>
  <c r="C359" i="13" s="1"/>
  <c r="BB79" i="2"/>
  <c r="C501" i="13" s="1"/>
  <c r="BC79" i="2"/>
  <c r="BD79" i="2"/>
  <c r="BE79" i="2"/>
  <c r="BF79" i="2"/>
  <c r="G359" i="13" s="1"/>
  <c r="BG79" i="2"/>
  <c r="G501" i="13" s="1"/>
  <c r="X80" i="2"/>
  <c r="Z80" i="2"/>
  <c r="AA80" i="2"/>
  <c r="AJ80" i="2"/>
  <c r="BM80" i="2" s="1"/>
  <c r="AM80" i="2"/>
  <c r="B360" i="13"/>
  <c r="B502" i="13"/>
  <c r="BA80" i="2"/>
  <c r="C360" i="13" s="1"/>
  <c r="BB80" i="2"/>
  <c r="C502" i="13" s="1"/>
  <c r="BC80" i="2"/>
  <c r="BD80" i="2"/>
  <c r="BE80" i="2"/>
  <c r="BF80" i="2"/>
  <c r="G360" i="13" s="1"/>
  <c r="BG80" i="2"/>
  <c r="G502" i="13" s="1"/>
  <c r="X81" i="2"/>
  <c r="Z81" i="2"/>
  <c r="AA81" i="2"/>
  <c r="AJ81" i="2"/>
  <c r="BM81" i="2" s="1"/>
  <c r="AM81" i="2"/>
  <c r="B361" i="13"/>
  <c r="B503" i="13"/>
  <c r="BA81" i="2"/>
  <c r="C361" i="13" s="1"/>
  <c r="BB81" i="2"/>
  <c r="C503" i="13" s="1"/>
  <c r="BC81" i="2"/>
  <c r="BD81" i="2"/>
  <c r="BE81" i="2"/>
  <c r="BF81" i="2"/>
  <c r="G361" i="13" s="1"/>
  <c r="BG81" i="2"/>
  <c r="G503" i="13" s="1"/>
  <c r="X82" i="2"/>
  <c r="Z82" i="2"/>
  <c r="AA82" i="2"/>
  <c r="AJ82" i="2"/>
  <c r="BM82" i="2" s="1"/>
  <c r="AM82" i="2"/>
  <c r="B362" i="13"/>
  <c r="B504" i="13"/>
  <c r="BA82" i="2"/>
  <c r="C362" i="13" s="1"/>
  <c r="BB82" i="2"/>
  <c r="C504" i="13" s="1"/>
  <c r="BC82" i="2"/>
  <c r="BD82" i="2"/>
  <c r="BE82" i="2"/>
  <c r="BF82" i="2"/>
  <c r="G362" i="13" s="1"/>
  <c r="BG82" i="2"/>
  <c r="G504" i="13" s="1"/>
  <c r="X83" i="2"/>
  <c r="Z83" i="2"/>
  <c r="AA83" i="2"/>
  <c r="AJ83" i="2"/>
  <c r="BM83" i="2" s="1"/>
  <c r="AM83" i="2"/>
  <c r="B363" i="13"/>
  <c r="B505" i="13"/>
  <c r="BA83" i="2"/>
  <c r="C363" i="13" s="1"/>
  <c r="BB83" i="2"/>
  <c r="C505" i="13" s="1"/>
  <c r="BC83" i="2"/>
  <c r="BD83" i="2"/>
  <c r="BE83" i="2"/>
  <c r="BF83" i="2"/>
  <c r="G363" i="13" s="1"/>
  <c r="BG83" i="2"/>
  <c r="G505" i="13" s="1"/>
  <c r="X84" i="2"/>
  <c r="Z84" i="2"/>
  <c r="AA84" i="2"/>
  <c r="AJ84" i="2"/>
  <c r="BM84" i="2" s="1"/>
  <c r="AM84" i="2"/>
  <c r="B364" i="13"/>
  <c r="B506" i="13"/>
  <c r="BA84" i="2"/>
  <c r="C364" i="13" s="1"/>
  <c r="BB84" i="2"/>
  <c r="C506" i="13" s="1"/>
  <c r="BC84" i="2"/>
  <c r="BD84" i="2"/>
  <c r="BE84" i="2"/>
  <c r="BF84" i="2"/>
  <c r="G364" i="13" s="1"/>
  <c r="BG84" i="2"/>
  <c r="G506" i="13" s="1"/>
  <c r="X85" i="2"/>
  <c r="Z85" i="2"/>
  <c r="AA85" i="2"/>
  <c r="AJ85" i="2"/>
  <c r="BM85" i="2" s="1"/>
  <c r="AM85" i="2"/>
  <c r="B365" i="13"/>
  <c r="B507" i="13"/>
  <c r="BA85" i="2"/>
  <c r="C365" i="13" s="1"/>
  <c r="BB85" i="2"/>
  <c r="C507" i="13" s="1"/>
  <c r="BC85" i="2"/>
  <c r="BD85" i="2"/>
  <c r="BE85" i="2"/>
  <c r="BF85" i="2"/>
  <c r="G365" i="13" s="1"/>
  <c r="BG85" i="2"/>
  <c r="G507" i="13" s="1"/>
  <c r="X86" i="2"/>
  <c r="Z86" i="2"/>
  <c r="AA86" i="2"/>
  <c r="AJ86" i="2"/>
  <c r="AM86" i="2"/>
  <c r="B366" i="13"/>
  <c r="B508" i="13"/>
  <c r="BA86" i="2"/>
  <c r="C366" i="13" s="1"/>
  <c r="BB86" i="2"/>
  <c r="C508" i="13" s="1"/>
  <c r="BC86" i="2"/>
  <c r="BD86" i="2"/>
  <c r="BE86" i="2"/>
  <c r="BF86" i="2"/>
  <c r="G366" i="13" s="1"/>
  <c r="BG86" i="2"/>
  <c r="G508" i="13" s="1"/>
  <c r="X87" i="2"/>
  <c r="Z87" i="2"/>
  <c r="AA87" i="2"/>
  <c r="AJ87" i="2"/>
  <c r="BM87" i="2" s="1"/>
  <c r="AM87" i="2"/>
  <c r="B367" i="13"/>
  <c r="B509" i="13"/>
  <c r="BA87" i="2"/>
  <c r="C367" i="13" s="1"/>
  <c r="BB87" i="2"/>
  <c r="C509" i="13" s="1"/>
  <c r="BC87" i="2"/>
  <c r="BD87" i="2"/>
  <c r="BE87" i="2"/>
  <c r="BF87" i="2"/>
  <c r="G367" i="13" s="1"/>
  <c r="BG87" i="2"/>
  <c r="G509" i="13" s="1"/>
  <c r="X88" i="2"/>
  <c r="Z88" i="2"/>
  <c r="AA88" i="2"/>
  <c r="AJ88" i="2"/>
  <c r="BM88" i="2" s="1"/>
  <c r="AM88" i="2"/>
  <c r="B368" i="13"/>
  <c r="B510" i="13"/>
  <c r="BA88" i="2"/>
  <c r="C368" i="13" s="1"/>
  <c r="BB88" i="2"/>
  <c r="C510" i="13" s="1"/>
  <c r="BC88" i="2"/>
  <c r="BD88" i="2"/>
  <c r="BE88" i="2"/>
  <c r="BF88" i="2"/>
  <c r="G368" i="13" s="1"/>
  <c r="BG88" i="2"/>
  <c r="G510" i="13" s="1"/>
  <c r="X89" i="2"/>
  <c r="Z89" i="2"/>
  <c r="AA89" i="2"/>
  <c r="AJ89" i="2"/>
  <c r="BM89" i="2" s="1"/>
  <c r="AM89" i="2"/>
  <c r="B369" i="13"/>
  <c r="B511" i="13"/>
  <c r="BA89" i="2"/>
  <c r="C369" i="13" s="1"/>
  <c r="BB89" i="2"/>
  <c r="C511" i="13" s="1"/>
  <c r="BC89" i="2"/>
  <c r="BD89" i="2"/>
  <c r="BE89" i="2"/>
  <c r="BF89" i="2"/>
  <c r="G369" i="13" s="1"/>
  <c r="BG89" i="2"/>
  <c r="G511" i="13" s="1"/>
  <c r="X90" i="2"/>
  <c r="Z90" i="2"/>
  <c r="AA90" i="2"/>
  <c r="AJ90" i="2"/>
  <c r="BM90" i="2" s="1"/>
  <c r="AM90" i="2"/>
  <c r="B370" i="13"/>
  <c r="B512" i="13"/>
  <c r="BA90" i="2"/>
  <c r="C370" i="13" s="1"/>
  <c r="BB90" i="2"/>
  <c r="C512" i="13" s="1"/>
  <c r="BC90" i="2"/>
  <c r="BD90" i="2"/>
  <c r="BE90" i="2"/>
  <c r="BF90" i="2"/>
  <c r="G370" i="13" s="1"/>
  <c r="BG90" i="2"/>
  <c r="G512" i="13" s="1"/>
  <c r="X91" i="2"/>
  <c r="Z91" i="2"/>
  <c r="AA91" i="2"/>
  <c r="AJ91" i="2"/>
  <c r="AM91" i="2"/>
  <c r="B371" i="13"/>
  <c r="B513" i="13"/>
  <c r="BA91" i="2"/>
  <c r="C371" i="13" s="1"/>
  <c r="BB91" i="2"/>
  <c r="C513" i="13" s="1"/>
  <c r="BC91" i="2"/>
  <c r="BD91" i="2"/>
  <c r="BE91" i="2"/>
  <c r="BF91" i="2"/>
  <c r="G371" i="13" s="1"/>
  <c r="BG91" i="2"/>
  <c r="G513" i="13" s="1"/>
  <c r="X92" i="2"/>
  <c r="Z92" i="2"/>
  <c r="AA92" i="2"/>
  <c r="AJ92" i="2"/>
  <c r="AM92" i="2"/>
  <c r="B372" i="13"/>
  <c r="B514" i="13"/>
  <c r="BA92" i="2"/>
  <c r="C372" i="13" s="1"/>
  <c r="BB92" i="2"/>
  <c r="C514" i="13" s="1"/>
  <c r="BC92" i="2"/>
  <c r="BD92" i="2"/>
  <c r="BE92" i="2"/>
  <c r="BF92" i="2"/>
  <c r="G372" i="13" s="1"/>
  <c r="BG92" i="2"/>
  <c r="G514" i="13" s="1"/>
  <c r="X93" i="2"/>
  <c r="Z93" i="2"/>
  <c r="AA93" i="2"/>
  <c r="AJ93" i="2"/>
  <c r="AM93" i="2"/>
  <c r="B373" i="13"/>
  <c r="B515" i="13"/>
  <c r="BA93" i="2"/>
  <c r="C373" i="13" s="1"/>
  <c r="BB93" i="2"/>
  <c r="C515" i="13" s="1"/>
  <c r="BC93" i="2"/>
  <c r="BD93" i="2"/>
  <c r="BE93" i="2"/>
  <c r="BF93" i="2"/>
  <c r="G373" i="13" s="1"/>
  <c r="BG93" i="2"/>
  <c r="G515" i="13" s="1"/>
  <c r="X94" i="2"/>
  <c r="Z94" i="2"/>
  <c r="AA94" i="2"/>
  <c r="AJ94" i="2"/>
  <c r="BM94" i="2" s="1"/>
  <c r="AM94" i="2"/>
  <c r="B374" i="13"/>
  <c r="B516" i="13"/>
  <c r="BA94" i="2"/>
  <c r="C374" i="13" s="1"/>
  <c r="BB94" i="2"/>
  <c r="C516" i="13" s="1"/>
  <c r="BC94" i="2"/>
  <c r="BD94" i="2"/>
  <c r="BE94" i="2"/>
  <c r="BF94" i="2"/>
  <c r="G374" i="13" s="1"/>
  <c r="BG94" i="2"/>
  <c r="G516" i="13" s="1"/>
  <c r="X95" i="2"/>
  <c r="Z95" i="2"/>
  <c r="AA95" i="2"/>
  <c r="AJ95" i="2"/>
  <c r="AM95" i="2"/>
  <c r="B375" i="13"/>
  <c r="B517" i="13"/>
  <c r="BA95" i="2"/>
  <c r="C375" i="13" s="1"/>
  <c r="BB95" i="2"/>
  <c r="C517" i="13" s="1"/>
  <c r="BC95" i="2"/>
  <c r="BD95" i="2"/>
  <c r="BE95" i="2"/>
  <c r="BF95" i="2"/>
  <c r="G375" i="13" s="1"/>
  <c r="BG95" i="2"/>
  <c r="G517" i="13" s="1"/>
  <c r="X96" i="2"/>
  <c r="Z96" i="2"/>
  <c r="AA96" i="2"/>
  <c r="AJ96" i="2"/>
  <c r="AM96" i="2"/>
  <c r="B376" i="13"/>
  <c r="B518" i="13"/>
  <c r="BA96" i="2"/>
  <c r="C376" i="13" s="1"/>
  <c r="BB96" i="2"/>
  <c r="C518" i="13" s="1"/>
  <c r="BC96" i="2"/>
  <c r="BD96" i="2"/>
  <c r="BE96" i="2"/>
  <c r="BF96" i="2"/>
  <c r="G376" i="13" s="1"/>
  <c r="BG96" i="2"/>
  <c r="G518" i="13" s="1"/>
  <c r="X97" i="2"/>
  <c r="Z97" i="2"/>
  <c r="AA97" i="2"/>
  <c r="AJ97" i="2"/>
  <c r="BM97" i="2" s="1"/>
  <c r="AM97" i="2"/>
  <c r="B377" i="13"/>
  <c r="B519" i="13"/>
  <c r="BA97" i="2"/>
  <c r="C377" i="13" s="1"/>
  <c r="BB97" i="2"/>
  <c r="C519" i="13" s="1"/>
  <c r="BC97" i="2"/>
  <c r="BD97" i="2"/>
  <c r="BE97" i="2"/>
  <c r="BF97" i="2"/>
  <c r="G377" i="13" s="1"/>
  <c r="BG97" i="2"/>
  <c r="G519" i="13" s="1"/>
  <c r="X98" i="2"/>
  <c r="Z98" i="2"/>
  <c r="AA98" i="2"/>
  <c r="AJ98" i="2"/>
  <c r="AM98" i="2"/>
  <c r="B378" i="13"/>
  <c r="B520" i="13"/>
  <c r="BA98" i="2"/>
  <c r="C378" i="13" s="1"/>
  <c r="BB98" i="2"/>
  <c r="C520" i="13" s="1"/>
  <c r="BC98" i="2"/>
  <c r="BD98" i="2"/>
  <c r="BE98" i="2"/>
  <c r="BF98" i="2"/>
  <c r="G378" i="13" s="1"/>
  <c r="BG98" i="2"/>
  <c r="G520" i="13" s="1"/>
  <c r="X99" i="2"/>
  <c r="Z99" i="2"/>
  <c r="AA99" i="2"/>
  <c r="AJ99" i="2"/>
  <c r="BM99" i="2" s="1"/>
  <c r="AM99" i="2"/>
  <c r="B379" i="13"/>
  <c r="B521" i="13"/>
  <c r="BA99" i="2"/>
  <c r="C379" i="13" s="1"/>
  <c r="BB99" i="2"/>
  <c r="C521" i="13" s="1"/>
  <c r="BC99" i="2"/>
  <c r="BD99" i="2"/>
  <c r="BE99" i="2"/>
  <c r="BF99" i="2"/>
  <c r="G379" i="13" s="1"/>
  <c r="BG99" i="2"/>
  <c r="G521" i="13" s="1"/>
  <c r="X100" i="2"/>
  <c r="Z100" i="2"/>
  <c r="AA100" i="2"/>
  <c r="AJ100" i="2"/>
  <c r="AM100" i="2"/>
  <c r="B380" i="13"/>
  <c r="B522" i="13"/>
  <c r="BA100" i="2"/>
  <c r="C380" i="13" s="1"/>
  <c r="BB100" i="2"/>
  <c r="C522" i="13" s="1"/>
  <c r="BC100" i="2"/>
  <c r="BD100" i="2"/>
  <c r="BE100" i="2"/>
  <c r="BF100" i="2"/>
  <c r="G380" i="13" s="1"/>
  <c r="BG100" i="2"/>
  <c r="G522" i="13" s="1"/>
  <c r="X101" i="2"/>
  <c r="Z101" i="2"/>
  <c r="AA101" i="2"/>
  <c r="AJ101" i="2"/>
  <c r="AM101" i="2"/>
  <c r="B381" i="13"/>
  <c r="B523" i="13"/>
  <c r="BA101" i="2"/>
  <c r="C381" i="13" s="1"/>
  <c r="BB101" i="2"/>
  <c r="C523" i="13" s="1"/>
  <c r="BC101" i="2"/>
  <c r="BD101" i="2"/>
  <c r="BE101" i="2"/>
  <c r="BF101" i="2"/>
  <c r="G381" i="13" s="1"/>
  <c r="BG101" i="2"/>
  <c r="G523" i="13" s="1"/>
  <c r="X102" i="2"/>
  <c r="Z102" i="2"/>
  <c r="AA102" i="2"/>
  <c r="AJ102" i="2"/>
  <c r="AM102" i="2"/>
  <c r="B382" i="13"/>
  <c r="B524" i="13"/>
  <c r="BA102" i="2"/>
  <c r="C382" i="13" s="1"/>
  <c r="BB102" i="2"/>
  <c r="C524" i="13" s="1"/>
  <c r="BC102" i="2"/>
  <c r="BD102" i="2"/>
  <c r="BE102" i="2"/>
  <c r="BF102" i="2"/>
  <c r="G382" i="13" s="1"/>
  <c r="BG102" i="2"/>
  <c r="G524" i="13" s="1"/>
  <c r="X103" i="2"/>
  <c r="Z103" i="2"/>
  <c r="AA103" i="2"/>
  <c r="AJ103" i="2"/>
  <c r="BM103" i="2" s="1"/>
  <c r="AM103" i="2"/>
  <c r="B383" i="13"/>
  <c r="B525" i="13"/>
  <c r="BA103" i="2"/>
  <c r="C383" i="13" s="1"/>
  <c r="BB103" i="2"/>
  <c r="C525" i="13" s="1"/>
  <c r="BC103" i="2"/>
  <c r="BD103" i="2"/>
  <c r="BE103" i="2"/>
  <c r="BF103" i="2"/>
  <c r="G383" i="13" s="1"/>
  <c r="BG103" i="2"/>
  <c r="G525" i="13" s="1"/>
  <c r="X104" i="2"/>
  <c r="Z104" i="2"/>
  <c r="AA104" i="2"/>
  <c r="AJ104" i="2"/>
  <c r="BM104" i="2" s="1"/>
  <c r="AM104" i="2"/>
  <c r="B384" i="13"/>
  <c r="B526" i="13"/>
  <c r="BA104" i="2"/>
  <c r="C384" i="13" s="1"/>
  <c r="BB104" i="2"/>
  <c r="C526" i="13" s="1"/>
  <c r="BC104" i="2"/>
  <c r="BD104" i="2"/>
  <c r="BE104" i="2"/>
  <c r="BF104" i="2"/>
  <c r="G384" i="13" s="1"/>
  <c r="BG104" i="2"/>
  <c r="G526" i="13" s="1"/>
  <c r="X105" i="2"/>
  <c r="Z105" i="2"/>
  <c r="AA105" i="2"/>
  <c r="AJ105" i="2"/>
  <c r="BM105" i="2" s="1"/>
  <c r="AM105" i="2"/>
  <c r="B385" i="13"/>
  <c r="B527" i="13"/>
  <c r="BA105" i="2"/>
  <c r="C385" i="13" s="1"/>
  <c r="BB105" i="2"/>
  <c r="C527" i="13" s="1"/>
  <c r="BC105" i="2"/>
  <c r="BD105" i="2"/>
  <c r="BE105" i="2"/>
  <c r="BF105" i="2"/>
  <c r="G385" i="13" s="1"/>
  <c r="BG105" i="2"/>
  <c r="G527" i="13" s="1"/>
  <c r="X106" i="2"/>
  <c r="Z106" i="2"/>
  <c r="AA106" i="2"/>
  <c r="AJ106" i="2"/>
  <c r="BM106" i="2" s="1"/>
  <c r="AM106" i="2"/>
  <c r="B386" i="13"/>
  <c r="B528" i="13"/>
  <c r="BA106" i="2"/>
  <c r="C386" i="13" s="1"/>
  <c r="BB106" i="2"/>
  <c r="C528" i="13" s="1"/>
  <c r="BC106" i="2"/>
  <c r="BD106" i="2"/>
  <c r="BE106" i="2"/>
  <c r="BF106" i="2"/>
  <c r="G386" i="13" s="1"/>
  <c r="BG106" i="2"/>
  <c r="G528" i="13" s="1"/>
  <c r="X107" i="2"/>
  <c r="Z107" i="2"/>
  <c r="AA107" i="2"/>
  <c r="AJ107" i="2"/>
  <c r="BM107" i="2" s="1"/>
  <c r="AM107" i="2"/>
  <c r="B387" i="13"/>
  <c r="B529" i="13"/>
  <c r="BA107" i="2"/>
  <c r="C387" i="13" s="1"/>
  <c r="BB107" i="2"/>
  <c r="C529" i="13" s="1"/>
  <c r="BC107" i="2"/>
  <c r="BD107" i="2"/>
  <c r="BE107" i="2"/>
  <c r="BF107" i="2"/>
  <c r="G387" i="13" s="1"/>
  <c r="BG107" i="2"/>
  <c r="G529" i="13" s="1"/>
  <c r="X108" i="2"/>
  <c r="Z108" i="2"/>
  <c r="AA108" i="2"/>
  <c r="AJ108" i="2"/>
  <c r="BM108" i="2" s="1"/>
  <c r="AM108" i="2"/>
  <c r="B388" i="13"/>
  <c r="B530" i="13"/>
  <c r="BA108" i="2"/>
  <c r="C388" i="13" s="1"/>
  <c r="BB108" i="2"/>
  <c r="C530" i="13" s="1"/>
  <c r="BC108" i="2"/>
  <c r="BD108" i="2"/>
  <c r="BE108" i="2"/>
  <c r="BF108" i="2"/>
  <c r="G388" i="13" s="1"/>
  <c r="BG108" i="2"/>
  <c r="G530" i="13" s="1"/>
  <c r="A109" i="2"/>
  <c r="X109" i="2"/>
  <c r="Z109" i="2"/>
  <c r="AA109" i="2"/>
  <c r="AJ109" i="2"/>
  <c r="BM109" i="2" s="1"/>
  <c r="AM109" i="2"/>
  <c r="B389" i="13"/>
  <c r="B531" i="13"/>
  <c r="BA109" i="2"/>
  <c r="C389" i="13" s="1"/>
  <c r="BB109" i="2"/>
  <c r="C531" i="13" s="1"/>
  <c r="BC109" i="2"/>
  <c r="BD109" i="2"/>
  <c r="BE109" i="2"/>
  <c r="BF109" i="2"/>
  <c r="G389" i="13" s="1"/>
  <c r="BG109" i="2"/>
  <c r="G531" i="13" s="1"/>
  <c r="A110" i="2"/>
  <c r="X110" i="2"/>
  <c r="Z110" i="2"/>
  <c r="AA110" i="2"/>
  <c r="AJ110" i="2"/>
  <c r="BM110" i="2" s="1"/>
  <c r="AM110" i="2"/>
  <c r="B390" i="13"/>
  <c r="B532" i="13"/>
  <c r="BA110" i="2"/>
  <c r="C390" i="13" s="1"/>
  <c r="BB110" i="2"/>
  <c r="C532" i="13" s="1"/>
  <c r="BC110" i="2"/>
  <c r="BD110" i="2"/>
  <c r="BE110" i="2"/>
  <c r="BF110" i="2"/>
  <c r="G390" i="13" s="1"/>
  <c r="BG110" i="2"/>
  <c r="G532" i="13" s="1"/>
  <c r="A111" i="2"/>
  <c r="X111" i="2"/>
  <c r="Z111" i="2"/>
  <c r="AA111" i="2"/>
  <c r="AJ111" i="2"/>
  <c r="BM111" i="2" s="1"/>
  <c r="AM111" i="2"/>
  <c r="B391" i="13"/>
  <c r="B533" i="13"/>
  <c r="BA111" i="2"/>
  <c r="C391" i="13" s="1"/>
  <c r="BB111" i="2"/>
  <c r="C533" i="13" s="1"/>
  <c r="BC111" i="2"/>
  <c r="BD111" i="2"/>
  <c r="BE111" i="2"/>
  <c r="BF111" i="2"/>
  <c r="G391" i="13" s="1"/>
  <c r="BG111" i="2"/>
  <c r="G533" i="13" s="1"/>
  <c r="A112" i="2"/>
  <c r="X112" i="2"/>
  <c r="Z112" i="2"/>
  <c r="AA112" i="2"/>
  <c r="AJ112" i="2"/>
  <c r="BM112" i="2" s="1"/>
  <c r="AM112" i="2"/>
  <c r="B392" i="13"/>
  <c r="B534" i="13"/>
  <c r="BA112" i="2"/>
  <c r="C392" i="13" s="1"/>
  <c r="BB112" i="2"/>
  <c r="C534" i="13" s="1"/>
  <c r="BC112" i="2"/>
  <c r="BD112" i="2"/>
  <c r="BE112" i="2"/>
  <c r="BF112" i="2"/>
  <c r="G392" i="13" s="1"/>
  <c r="BG112" i="2"/>
  <c r="G534" i="13" s="1"/>
  <c r="A113" i="2"/>
  <c r="X113" i="2"/>
  <c r="Z113" i="2"/>
  <c r="AA113" i="2"/>
  <c r="AJ113" i="2"/>
  <c r="BM113" i="2" s="1"/>
  <c r="AM113" i="2"/>
  <c r="B393" i="13"/>
  <c r="B535" i="13"/>
  <c r="BA113" i="2"/>
  <c r="C393" i="13" s="1"/>
  <c r="BB113" i="2"/>
  <c r="C535" i="13" s="1"/>
  <c r="BC113" i="2"/>
  <c r="BD113" i="2"/>
  <c r="BE113" i="2"/>
  <c r="BF113" i="2"/>
  <c r="G393" i="13" s="1"/>
  <c r="BG113" i="2"/>
  <c r="G535" i="13" s="1"/>
  <c r="A114" i="2"/>
  <c r="X114" i="2"/>
  <c r="Z114" i="2"/>
  <c r="AA114" i="2"/>
  <c r="AJ114" i="2"/>
  <c r="BM114" i="2" s="1"/>
  <c r="AM114" i="2"/>
  <c r="B394" i="13"/>
  <c r="B536" i="13"/>
  <c r="BA114" i="2"/>
  <c r="C394" i="13" s="1"/>
  <c r="BB114" i="2"/>
  <c r="C536" i="13" s="1"/>
  <c r="BC114" i="2"/>
  <c r="BD114" i="2"/>
  <c r="BE114" i="2"/>
  <c r="BF114" i="2"/>
  <c r="G394" i="13" s="1"/>
  <c r="BG114" i="2"/>
  <c r="G536" i="13" s="1"/>
  <c r="A115" i="2"/>
  <c r="X115" i="2"/>
  <c r="Z115" i="2"/>
  <c r="AA115" i="2"/>
  <c r="AJ115" i="2"/>
  <c r="BM115" i="2" s="1"/>
  <c r="AM115" i="2"/>
  <c r="B395" i="13"/>
  <c r="B537" i="13"/>
  <c r="BA115" i="2"/>
  <c r="C395" i="13" s="1"/>
  <c r="BB115" i="2"/>
  <c r="C537" i="13" s="1"/>
  <c r="BC115" i="2"/>
  <c r="BD115" i="2"/>
  <c r="BE115" i="2"/>
  <c r="BF115" i="2"/>
  <c r="G395" i="13" s="1"/>
  <c r="BG115" i="2"/>
  <c r="G537" i="13" s="1"/>
  <c r="A116" i="2"/>
  <c r="X116" i="2"/>
  <c r="Z116" i="2"/>
  <c r="AA116" i="2"/>
  <c r="AJ116" i="2"/>
  <c r="BM116" i="2" s="1"/>
  <c r="AM116" i="2"/>
  <c r="B396" i="13"/>
  <c r="B538" i="13"/>
  <c r="BA116" i="2"/>
  <c r="C396" i="13" s="1"/>
  <c r="BB116" i="2"/>
  <c r="C538" i="13" s="1"/>
  <c r="BC116" i="2"/>
  <c r="BD116" i="2"/>
  <c r="BE116" i="2"/>
  <c r="BF116" i="2"/>
  <c r="G396" i="13" s="1"/>
  <c r="BG116" i="2"/>
  <c r="G538" i="13" s="1"/>
  <c r="A117" i="2"/>
  <c r="X117" i="2"/>
  <c r="Z117" i="2"/>
  <c r="AA117" i="2"/>
  <c r="AJ117" i="2"/>
  <c r="BM117" i="2" s="1"/>
  <c r="AM117" i="2"/>
  <c r="B397" i="13"/>
  <c r="B539" i="13"/>
  <c r="BA117" i="2"/>
  <c r="C397" i="13" s="1"/>
  <c r="BB117" i="2"/>
  <c r="C539" i="13" s="1"/>
  <c r="BC117" i="2"/>
  <c r="BD117" i="2"/>
  <c r="BE117" i="2"/>
  <c r="BF117" i="2"/>
  <c r="G397" i="13" s="1"/>
  <c r="BG117" i="2"/>
  <c r="G539" i="13" s="1"/>
  <c r="A118" i="2"/>
  <c r="X118" i="2"/>
  <c r="Z118" i="2"/>
  <c r="AA118" i="2"/>
  <c r="AJ118" i="2"/>
  <c r="BM118" i="2" s="1"/>
  <c r="AM118" i="2"/>
  <c r="B398" i="13"/>
  <c r="B540" i="13"/>
  <c r="BA118" i="2"/>
  <c r="C398" i="13" s="1"/>
  <c r="BB118" i="2"/>
  <c r="C540" i="13" s="1"/>
  <c r="BC118" i="2"/>
  <c r="BD118" i="2"/>
  <c r="BE118" i="2"/>
  <c r="BF118" i="2"/>
  <c r="G398" i="13" s="1"/>
  <c r="BG118" i="2"/>
  <c r="G540" i="13" s="1"/>
  <c r="A119" i="2"/>
  <c r="X119" i="2"/>
  <c r="Z119" i="2"/>
  <c r="AA119" i="2"/>
  <c r="AJ119" i="2"/>
  <c r="BM119" i="2" s="1"/>
  <c r="AM119" i="2"/>
  <c r="B399" i="13"/>
  <c r="B541" i="13"/>
  <c r="BA119" i="2"/>
  <c r="C399" i="13" s="1"/>
  <c r="BB119" i="2"/>
  <c r="C541" i="13" s="1"/>
  <c r="BC119" i="2"/>
  <c r="BD119" i="2"/>
  <c r="BE119" i="2"/>
  <c r="BF119" i="2"/>
  <c r="G399" i="13" s="1"/>
  <c r="BG119" i="2"/>
  <c r="G541" i="13" s="1"/>
  <c r="A120" i="2"/>
  <c r="X120" i="2"/>
  <c r="Z120" i="2"/>
  <c r="AA120" i="2"/>
  <c r="AJ120" i="2"/>
  <c r="BM120" i="2" s="1"/>
  <c r="AM120" i="2"/>
  <c r="B400" i="13"/>
  <c r="B542" i="13"/>
  <c r="BA120" i="2"/>
  <c r="C400" i="13" s="1"/>
  <c r="BB120" i="2"/>
  <c r="C542" i="13" s="1"/>
  <c r="BC120" i="2"/>
  <c r="BD120" i="2"/>
  <c r="BE120" i="2"/>
  <c r="BF120" i="2"/>
  <c r="G400" i="13" s="1"/>
  <c r="BG120" i="2"/>
  <c r="G542" i="13" s="1"/>
  <c r="A121" i="2"/>
  <c r="X121" i="2"/>
  <c r="Z121" i="2"/>
  <c r="AA121" i="2"/>
  <c r="AJ121" i="2"/>
  <c r="BM121" i="2" s="1"/>
  <c r="AM121" i="2"/>
  <c r="B401" i="13"/>
  <c r="B543" i="13"/>
  <c r="BA121" i="2"/>
  <c r="C401" i="13" s="1"/>
  <c r="BB121" i="2"/>
  <c r="C543" i="13" s="1"/>
  <c r="BC121" i="2"/>
  <c r="BD121" i="2"/>
  <c r="BE121" i="2"/>
  <c r="BF121" i="2"/>
  <c r="G401" i="13" s="1"/>
  <c r="BG121" i="2"/>
  <c r="G543" i="13" s="1"/>
  <c r="A122" i="2"/>
  <c r="X122" i="2"/>
  <c r="Z122" i="2"/>
  <c r="AA122" i="2"/>
  <c r="AJ122" i="2"/>
  <c r="BM122" i="2" s="1"/>
  <c r="AM122" i="2"/>
  <c r="B402" i="13"/>
  <c r="B544" i="13"/>
  <c r="BA122" i="2"/>
  <c r="C402" i="13" s="1"/>
  <c r="BB122" i="2"/>
  <c r="C544" i="13" s="1"/>
  <c r="BC122" i="2"/>
  <c r="BD122" i="2"/>
  <c r="BE122" i="2"/>
  <c r="BF122" i="2"/>
  <c r="G402" i="13" s="1"/>
  <c r="BG122" i="2"/>
  <c r="G544" i="13" s="1"/>
  <c r="A123" i="2"/>
  <c r="X123" i="2"/>
  <c r="Z123" i="2"/>
  <c r="AA123" i="2"/>
  <c r="AJ123" i="2"/>
  <c r="BM123" i="2" s="1"/>
  <c r="AM123" i="2"/>
  <c r="B403" i="13"/>
  <c r="B545" i="13"/>
  <c r="BA123" i="2"/>
  <c r="C403" i="13" s="1"/>
  <c r="BB123" i="2"/>
  <c r="C545" i="13" s="1"/>
  <c r="BC123" i="2"/>
  <c r="BD123" i="2"/>
  <c r="BE123" i="2"/>
  <c r="BF123" i="2"/>
  <c r="G403" i="13" s="1"/>
  <c r="BG123" i="2"/>
  <c r="G545" i="13" s="1"/>
  <c r="A124" i="2"/>
  <c r="X124" i="2"/>
  <c r="Z124" i="2"/>
  <c r="AA124" i="2"/>
  <c r="AJ124" i="2"/>
  <c r="BM124" i="2" s="1"/>
  <c r="AM124" i="2"/>
  <c r="B404" i="13"/>
  <c r="B546" i="13"/>
  <c r="BA124" i="2"/>
  <c r="C404" i="13" s="1"/>
  <c r="BB124" i="2"/>
  <c r="C546" i="13" s="1"/>
  <c r="BC124" i="2"/>
  <c r="BD124" i="2"/>
  <c r="BE124" i="2"/>
  <c r="BF124" i="2"/>
  <c r="G404" i="13" s="1"/>
  <c r="BG124" i="2"/>
  <c r="G546" i="13" s="1"/>
  <c r="A125" i="2"/>
  <c r="X125" i="2"/>
  <c r="Z125" i="2"/>
  <c r="AA125" i="2"/>
  <c r="AJ125" i="2"/>
  <c r="BM125" i="2" s="1"/>
  <c r="AM125" i="2"/>
  <c r="B405" i="13"/>
  <c r="B547" i="13"/>
  <c r="BA125" i="2"/>
  <c r="C405" i="13" s="1"/>
  <c r="BB125" i="2"/>
  <c r="C547" i="13" s="1"/>
  <c r="BC125" i="2"/>
  <c r="BD125" i="2"/>
  <c r="BE125" i="2"/>
  <c r="BF125" i="2"/>
  <c r="G405" i="13" s="1"/>
  <c r="BG125" i="2"/>
  <c r="G547" i="13" s="1"/>
  <c r="A126" i="2"/>
  <c r="X126" i="2"/>
  <c r="Z126" i="2"/>
  <c r="AA126" i="2"/>
  <c r="AJ126" i="2"/>
  <c r="BM126" i="2" s="1"/>
  <c r="AM126" i="2"/>
  <c r="B406" i="13"/>
  <c r="B548" i="13"/>
  <c r="BA126" i="2"/>
  <c r="C406" i="13" s="1"/>
  <c r="BB126" i="2"/>
  <c r="C548" i="13" s="1"/>
  <c r="BC126" i="2"/>
  <c r="BD126" i="2"/>
  <c r="BE126" i="2"/>
  <c r="BF126" i="2"/>
  <c r="G406" i="13" s="1"/>
  <c r="BG126" i="2"/>
  <c r="G548" i="13" s="1"/>
  <c r="A127" i="2"/>
  <c r="X127" i="2"/>
  <c r="Z127" i="2"/>
  <c r="AA127" i="2"/>
  <c r="AJ127" i="2"/>
  <c r="BM127" i="2" s="1"/>
  <c r="AM127" i="2"/>
  <c r="B407" i="13"/>
  <c r="B549" i="13"/>
  <c r="BA127" i="2"/>
  <c r="C407" i="13" s="1"/>
  <c r="BB127" i="2"/>
  <c r="C549" i="13" s="1"/>
  <c r="BC127" i="2"/>
  <c r="BD127" i="2"/>
  <c r="BE127" i="2"/>
  <c r="BF127" i="2"/>
  <c r="G407" i="13" s="1"/>
  <c r="BG127" i="2"/>
  <c r="G549" i="13" s="1"/>
  <c r="A128" i="2"/>
  <c r="X128" i="2"/>
  <c r="Z128" i="2"/>
  <c r="AA128" i="2"/>
  <c r="AJ128" i="2"/>
  <c r="BM128" i="2" s="1"/>
  <c r="AM128" i="2"/>
  <c r="B408" i="13"/>
  <c r="B550" i="13"/>
  <c r="BA128" i="2"/>
  <c r="C408" i="13" s="1"/>
  <c r="BB128" i="2"/>
  <c r="C550" i="13" s="1"/>
  <c r="BC128" i="2"/>
  <c r="BD128" i="2"/>
  <c r="BE128" i="2"/>
  <c r="BF128" i="2"/>
  <c r="G408" i="13" s="1"/>
  <c r="BG128" i="2"/>
  <c r="G550" i="13" s="1"/>
  <c r="A129" i="2"/>
  <c r="X129" i="2"/>
  <c r="Z129" i="2"/>
  <c r="AA129" i="2"/>
  <c r="AJ129" i="2"/>
  <c r="BM129" i="2" s="1"/>
  <c r="AM129" i="2"/>
  <c r="B409" i="13"/>
  <c r="B551" i="13"/>
  <c r="BA129" i="2"/>
  <c r="C409" i="13" s="1"/>
  <c r="BB129" i="2"/>
  <c r="C551" i="13" s="1"/>
  <c r="BC129" i="2"/>
  <c r="BD129" i="2"/>
  <c r="BE129" i="2"/>
  <c r="BF129" i="2"/>
  <c r="G409" i="13" s="1"/>
  <c r="BG129" i="2"/>
  <c r="G551" i="13" s="1"/>
  <c r="A130" i="2"/>
  <c r="X130" i="2"/>
  <c r="Z130" i="2"/>
  <c r="AA130" i="2"/>
  <c r="AJ130" i="2"/>
  <c r="BM130" i="2" s="1"/>
  <c r="AM130" i="2"/>
  <c r="B410" i="13"/>
  <c r="B552" i="13"/>
  <c r="BA130" i="2"/>
  <c r="C410" i="13" s="1"/>
  <c r="BB130" i="2"/>
  <c r="C552" i="13" s="1"/>
  <c r="BC130" i="2"/>
  <c r="BD130" i="2"/>
  <c r="BE130" i="2"/>
  <c r="BF130" i="2"/>
  <c r="G410" i="13" s="1"/>
  <c r="BG130" i="2"/>
  <c r="G552" i="13" s="1"/>
  <c r="A131" i="2"/>
  <c r="X131" i="2"/>
  <c r="Z131" i="2"/>
  <c r="AA131" i="2"/>
  <c r="AJ131" i="2"/>
  <c r="BM131" i="2" s="1"/>
  <c r="AM131" i="2"/>
  <c r="B411" i="13"/>
  <c r="B553" i="13"/>
  <c r="BA131" i="2"/>
  <c r="C411" i="13" s="1"/>
  <c r="BB131" i="2"/>
  <c r="C553" i="13" s="1"/>
  <c r="BC131" i="2"/>
  <c r="BD131" i="2"/>
  <c r="BE131" i="2"/>
  <c r="BF131" i="2"/>
  <c r="G411" i="13" s="1"/>
  <c r="BG131" i="2"/>
  <c r="G553" i="13" s="1"/>
  <c r="A132" i="2"/>
  <c r="X132" i="2"/>
  <c r="Z132" i="2"/>
  <c r="AA132" i="2"/>
  <c r="AJ132" i="2"/>
  <c r="BM132" i="2" s="1"/>
  <c r="AM132" i="2"/>
  <c r="B412" i="13"/>
  <c r="B554" i="13"/>
  <c r="BA132" i="2"/>
  <c r="C412" i="13" s="1"/>
  <c r="BB132" i="2"/>
  <c r="C554" i="13" s="1"/>
  <c r="BC132" i="2"/>
  <c r="BD132" i="2"/>
  <c r="BE132" i="2"/>
  <c r="BF132" i="2"/>
  <c r="G412" i="13" s="1"/>
  <c r="BG132" i="2"/>
  <c r="G554" i="13" s="1"/>
  <c r="A133" i="2"/>
  <c r="X133" i="2"/>
  <c r="Z133" i="2"/>
  <c r="AA133" i="2"/>
  <c r="AJ133" i="2"/>
  <c r="BM133" i="2" s="1"/>
  <c r="AM133" i="2"/>
  <c r="B413" i="13"/>
  <c r="B555" i="13"/>
  <c r="BA133" i="2"/>
  <c r="C413" i="13" s="1"/>
  <c r="BB133" i="2"/>
  <c r="C555" i="13" s="1"/>
  <c r="BC133" i="2"/>
  <c r="BD133" i="2"/>
  <c r="BE133" i="2"/>
  <c r="BF133" i="2"/>
  <c r="G413" i="13" s="1"/>
  <c r="BG133" i="2"/>
  <c r="G555" i="13" s="1"/>
  <c r="A134" i="2"/>
  <c r="X134" i="2"/>
  <c r="Z134" i="2"/>
  <c r="AA134" i="2"/>
  <c r="AJ134" i="2"/>
  <c r="BM134" i="2" s="1"/>
  <c r="AM134" i="2"/>
  <c r="B414" i="13"/>
  <c r="B556" i="13"/>
  <c r="BA134" i="2"/>
  <c r="C414" i="13" s="1"/>
  <c r="BB134" i="2"/>
  <c r="C556" i="13" s="1"/>
  <c r="BC134" i="2"/>
  <c r="BD134" i="2"/>
  <c r="BE134" i="2"/>
  <c r="BF134" i="2"/>
  <c r="G414" i="13" s="1"/>
  <c r="BG134" i="2"/>
  <c r="G556" i="13" s="1"/>
  <c r="A135" i="2"/>
  <c r="X135" i="2"/>
  <c r="Z135" i="2"/>
  <c r="AA135" i="2"/>
  <c r="AJ135" i="2"/>
  <c r="BM135" i="2" s="1"/>
  <c r="AM135" i="2"/>
  <c r="B415" i="13"/>
  <c r="B557" i="13"/>
  <c r="BA135" i="2"/>
  <c r="C415" i="13" s="1"/>
  <c r="BB135" i="2"/>
  <c r="C557" i="13" s="1"/>
  <c r="BC135" i="2"/>
  <c r="BD135" i="2"/>
  <c r="BE135" i="2"/>
  <c r="BF135" i="2"/>
  <c r="G415" i="13" s="1"/>
  <c r="BG135" i="2"/>
  <c r="G557" i="13" s="1"/>
  <c r="A136" i="2"/>
  <c r="X136" i="2"/>
  <c r="Z136" i="2"/>
  <c r="AA136" i="2"/>
  <c r="AJ136" i="2"/>
  <c r="BM136" i="2" s="1"/>
  <c r="AM136" i="2"/>
  <c r="B416" i="13"/>
  <c r="B558" i="13"/>
  <c r="BA136" i="2"/>
  <c r="C416" i="13" s="1"/>
  <c r="BB136" i="2"/>
  <c r="C558" i="13" s="1"/>
  <c r="BC136" i="2"/>
  <c r="BD136" i="2"/>
  <c r="BE136" i="2"/>
  <c r="BF136" i="2"/>
  <c r="G416" i="13" s="1"/>
  <c r="BG136" i="2"/>
  <c r="G558" i="13" s="1"/>
  <c r="A137" i="2"/>
  <c r="X137" i="2"/>
  <c r="Z137" i="2"/>
  <c r="AA137" i="2"/>
  <c r="AJ137" i="2"/>
  <c r="BM137" i="2" s="1"/>
  <c r="AM137" i="2"/>
  <c r="B417" i="13"/>
  <c r="B559" i="13"/>
  <c r="BA137" i="2"/>
  <c r="C417" i="13" s="1"/>
  <c r="BB137" i="2"/>
  <c r="C559" i="13" s="1"/>
  <c r="BC137" i="2"/>
  <c r="BD137" i="2"/>
  <c r="BE137" i="2"/>
  <c r="BF137" i="2"/>
  <c r="G417" i="13" s="1"/>
  <c r="BG137" i="2"/>
  <c r="G559" i="13" s="1"/>
  <c r="E2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A30" i="12"/>
  <c r="E30" i="12"/>
  <c r="A31" i="12"/>
  <c r="E31" i="12"/>
  <c r="A32" i="12"/>
  <c r="E32" i="12"/>
  <c r="A33" i="12"/>
  <c r="E33" i="12"/>
  <c r="A34" i="12"/>
  <c r="E34" i="12"/>
  <c r="A35" i="12"/>
  <c r="E35" i="12"/>
  <c r="A36" i="12"/>
  <c r="E36" i="12"/>
  <c r="A37" i="12"/>
  <c r="E37" i="12"/>
  <c r="A38" i="12"/>
  <c r="E38" i="12"/>
  <c r="A39" i="12"/>
  <c r="E39" i="12"/>
  <c r="A40" i="12"/>
  <c r="E40" i="12"/>
  <c r="A41" i="12"/>
  <c r="E41" i="12"/>
  <c r="A42" i="12"/>
  <c r="E42" i="12"/>
  <c r="A43" i="12"/>
  <c r="E43" i="12"/>
  <c r="A44" i="12"/>
  <c r="E44" i="12"/>
  <c r="A45" i="12"/>
  <c r="E45" i="12"/>
  <c r="A46" i="12"/>
  <c r="E46" i="12"/>
  <c r="A47" i="12"/>
  <c r="E47" i="12"/>
  <c r="A48" i="12"/>
  <c r="E48" i="12"/>
  <c r="A49" i="12"/>
  <c r="E49" i="12"/>
  <c r="A50" i="12"/>
  <c r="E50" i="12"/>
  <c r="A51" i="12"/>
  <c r="E51" i="12"/>
  <c r="A52" i="12"/>
  <c r="E52" i="12"/>
  <c r="A53" i="12"/>
  <c r="E53" i="12"/>
  <c r="A54" i="12"/>
  <c r="E54" i="12"/>
  <c r="A55" i="12"/>
  <c r="E55" i="12"/>
  <c r="A56" i="12"/>
  <c r="E56" i="12"/>
  <c r="A57" i="12"/>
  <c r="E57" i="12"/>
  <c r="A58" i="12"/>
  <c r="E58" i="12"/>
  <c r="A59" i="12"/>
  <c r="E59" i="12"/>
  <c r="A60" i="12"/>
  <c r="E60" i="12"/>
  <c r="A61" i="12"/>
  <c r="E61" i="12"/>
  <c r="A72" i="12"/>
  <c r="I72" i="12" s="1"/>
  <c r="A73" i="12"/>
  <c r="F3" i="7"/>
  <c r="G3" i="7"/>
  <c r="BL29" i="2" l="1"/>
  <c r="BM29" i="2"/>
  <c r="BL9" i="2"/>
  <c r="BM9" i="2"/>
  <c r="BL19" i="2"/>
  <c r="BM19" i="2"/>
  <c r="BL30" i="2"/>
  <c r="BM30" i="2"/>
  <c r="BL20" i="2"/>
  <c r="BM20" i="2"/>
  <c r="BL10" i="2"/>
  <c r="BM10" i="2"/>
  <c r="BL31" i="2"/>
  <c r="BM31" i="2"/>
  <c r="BL21" i="2"/>
  <c r="BM21" i="2"/>
  <c r="BL32" i="2"/>
  <c r="BM32" i="2"/>
  <c r="BL22" i="2"/>
  <c r="BL76" i="2" s="1"/>
  <c r="R37" i="1" s="1"/>
  <c r="BM22" i="2"/>
  <c r="BM76" i="2" s="1"/>
  <c r="R33" i="1" s="1"/>
  <c r="BL24" i="2"/>
  <c r="BM24" i="2"/>
  <c r="BL6" i="2"/>
  <c r="BM6" i="2"/>
  <c r="BL23" i="2"/>
  <c r="BM23" i="2"/>
  <c r="BL28" i="2"/>
  <c r="BM28" i="2"/>
  <c r="BL18" i="2"/>
  <c r="BM18" i="2"/>
  <c r="BL8" i="2"/>
  <c r="BM8" i="2"/>
  <c r="BL96" i="2"/>
  <c r="BM96" i="2"/>
  <c r="BL86" i="2"/>
  <c r="BM86" i="2"/>
  <c r="BL93" i="2"/>
  <c r="BM93" i="2"/>
  <c r="BL100" i="2"/>
  <c r="BM100" i="2"/>
  <c r="BL101" i="2"/>
  <c r="BM101" i="2"/>
  <c r="BL91" i="2"/>
  <c r="BM91" i="2"/>
  <c r="BL98" i="2"/>
  <c r="BM98" i="2"/>
  <c r="BL78" i="2"/>
  <c r="BM78" i="2"/>
  <c r="BL95" i="2"/>
  <c r="BM95" i="2"/>
  <c r="BL102" i="2"/>
  <c r="BM102" i="2"/>
  <c r="BL92" i="2"/>
  <c r="BM92" i="2"/>
  <c r="AH81" i="17"/>
  <c r="AO81" i="17" s="1"/>
  <c r="AJ149" i="2"/>
  <c r="DR13" i="15"/>
  <c r="E39" i="1"/>
  <c r="L48" i="1" s="1"/>
  <c r="O3" i="7"/>
  <c r="DR48" i="15"/>
  <c r="DR46" i="15"/>
  <c r="DR44" i="15"/>
  <c r="DR42" i="15"/>
  <c r="DR40" i="15"/>
  <c r="DR38" i="15"/>
  <c r="DR36" i="15"/>
  <c r="DR34" i="15"/>
  <c r="DR26" i="15"/>
  <c r="DR24" i="15"/>
  <c r="DR22" i="15"/>
  <c r="DR20" i="15"/>
  <c r="DR18" i="15"/>
  <c r="DR16" i="15"/>
  <c r="DR14" i="15"/>
  <c r="DR12" i="15"/>
  <c r="DR47" i="15"/>
  <c r="DR45" i="15"/>
  <c r="DR43" i="15"/>
  <c r="DR41" i="15"/>
  <c r="DR39" i="15"/>
  <c r="DR37" i="15"/>
  <c r="DR35" i="15"/>
  <c r="DR33" i="15"/>
  <c r="DR25" i="15"/>
  <c r="DR23" i="15"/>
  <c r="DR21" i="15"/>
  <c r="DR19" i="15"/>
  <c r="DR17" i="15"/>
  <c r="DR15" i="15"/>
  <c r="AF20" i="2"/>
  <c r="AI20" i="2" s="1"/>
  <c r="AF19" i="2"/>
  <c r="AI19" i="2" s="1"/>
  <c r="AF6" i="2"/>
  <c r="AI6" i="2" s="1"/>
  <c r="AG6" i="2" s="1"/>
  <c r="AF21" i="2"/>
  <c r="AI21" i="2" s="1"/>
  <c r="K3" i="7"/>
  <c r="AN9" i="2"/>
  <c r="C5" i="12" s="1"/>
  <c r="AJ77" i="2"/>
  <c r="AJ76" i="2"/>
  <c r="AN21" i="2"/>
  <c r="C17" i="12" s="1"/>
  <c r="AN108" i="2"/>
  <c r="AN84" i="2"/>
  <c r="AN82" i="2"/>
  <c r="AF81" i="2"/>
  <c r="AI81" i="2" s="1"/>
  <c r="AF79" i="2"/>
  <c r="AI79" i="2" s="1"/>
  <c r="AN94" i="2"/>
  <c r="AN106" i="2"/>
  <c r="AF102" i="2"/>
  <c r="AI102" i="2" s="1"/>
  <c r="AN124" i="2"/>
  <c r="AN116" i="2"/>
  <c r="AN90" i="2"/>
  <c r="AN81" i="2"/>
  <c r="AF131" i="2"/>
  <c r="AI131" i="2" s="1"/>
  <c r="AD132" i="2" s="1"/>
  <c r="AN129" i="2"/>
  <c r="AF128" i="2"/>
  <c r="AI128" i="2" s="1"/>
  <c r="AD129" i="2" s="1"/>
  <c r="AN117" i="2"/>
  <c r="AF110" i="2"/>
  <c r="AI110" i="2" s="1"/>
  <c r="AD111" i="2" s="1"/>
  <c r="AN100" i="2"/>
  <c r="AN88" i="2"/>
  <c r="AN115" i="2"/>
  <c r="AN109" i="2"/>
  <c r="AN105" i="2"/>
  <c r="AN114" i="2"/>
  <c r="AN104" i="2"/>
  <c r="AF107" i="2"/>
  <c r="AI107" i="2" s="1"/>
  <c r="AD108" i="2" s="1"/>
  <c r="AF29" i="2"/>
  <c r="AI29" i="2" s="1"/>
  <c r="AN22" i="2"/>
  <c r="C18" i="12" s="1"/>
  <c r="AF18" i="2"/>
  <c r="AI18" i="2" s="1"/>
  <c r="AN134" i="2"/>
  <c r="AF78" i="2"/>
  <c r="AI78" i="2" s="1"/>
  <c r="AC79" i="2" s="1"/>
  <c r="AF135" i="2"/>
  <c r="AI135" i="2" s="1"/>
  <c r="AD136" i="2" s="1"/>
  <c r="AN133" i="2"/>
  <c r="AN126" i="2"/>
  <c r="AF124" i="2"/>
  <c r="AI124" i="2" s="1"/>
  <c r="AD125" i="2" s="1"/>
  <c r="AN118" i="2"/>
  <c r="AN112" i="2"/>
  <c r="AF106" i="2"/>
  <c r="AI106" i="2" s="1"/>
  <c r="AD107" i="2" s="1"/>
  <c r="AN92" i="2"/>
  <c r="AN89" i="2"/>
  <c r="AN86" i="2"/>
  <c r="AN20" i="2"/>
  <c r="C16" i="12" s="1"/>
  <c r="AF108" i="2"/>
  <c r="AI108" i="2" s="1"/>
  <c r="AD109" i="2" s="1"/>
  <c r="AF104" i="2"/>
  <c r="AI104" i="2" s="1"/>
  <c r="AD105" i="2" s="1"/>
  <c r="AF101" i="2"/>
  <c r="AI101" i="2" s="1"/>
  <c r="AF98" i="2"/>
  <c r="AI98" i="2" s="1"/>
  <c r="AN97" i="2"/>
  <c r="AF94" i="2"/>
  <c r="AI94" i="2" s="1"/>
  <c r="AN63" i="2"/>
  <c r="C59" i="12" s="1"/>
  <c r="AF25" i="2"/>
  <c r="AI25" i="2" s="1"/>
  <c r="AN18" i="2"/>
  <c r="C14" i="12" s="1"/>
  <c r="AN130" i="2"/>
  <c r="AF134" i="2"/>
  <c r="AI134" i="2" s="1"/>
  <c r="AD135" i="2" s="1"/>
  <c r="AN122" i="2"/>
  <c r="AN113" i="2"/>
  <c r="AN93" i="2"/>
  <c r="AN85" i="2"/>
  <c r="AN80" i="2"/>
  <c r="AN78" i="2"/>
  <c r="AF90" i="2"/>
  <c r="AI90" i="2" s="1"/>
  <c r="AF137" i="2"/>
  <c r="AI137" i="2" s="1"/>
  <c r="AD138" i="2" s="1"/>
  <c r="AF82" i="2"/>
  <c r="AI82" i="2" s="1"/>
  <c r="AN98" i="2"/>
  <c r="AN137" i="2"/>
  <c r="AF133" i="2"/>
  <c r="AI133" i="2" s="1"/>
  <c r="AD134" i="2" s="1"/>
  <c r="AF114" i="2"/>
  <c r="AI114" i="2" s="1"/>
  <c r="AD115" i="2" s="1"/>
  <c r="AN110" i="2"/>
  <c r="AN128" i="2"/>
  <c r="AF86" i="2"/>
  <c r="AI86" i="2" s="1"/>
  <c r="AF97" i="2"/>
  <c r="AI97" i="2" s="1"/>
  <c r="AF95" i="2"/>
  <c r="AI95" i="2" s="1"/>
  <c r="AN131" i="2"/>
  <c r="AF126" i="2"/>
  <c r="AI126" i="2" s="1"/>
  <c r="AD127" i="2" s="1"/>
  <c r="AF119" i="2"/>
  <c r="AI119" i="2" s="1"/>
  <c r="AD120" i="2" s="1"/>
  <c r="AF116" i="2"/>
  <c r="AI116" i="2" s="1"/>
  <c r="AD117" i="2" s="1"/>
  <c r="AN102" i="2"/>
  <c r="AF87" i="2"/>
  <c r="AI87" i="2" s="1"/>
  <c r="AF51" i="2"/>
  <c r="AI51" i="2" s="1"/>
  <c r="AH51" i="2" s="1"/>
  <c r="AO51" i="2" s="1"/>
  <c r="AN46" i="2"/>
  <c r="C42" i="12" s="1"/>
  <c r="AF44" i="2"/>
  <c r="AI44" i="2" s="1"/>
  <c r="AH44" i="2" s="1"/>
  <c r="AO44" i="2" s="1"/>
  <c r="AN53" i="2"/>
  <c r="C49" i="12" s="1"/>
  <c r="AN45" i="2"/>
  <c r="C41" i="12" s="1"/>
  <c r="AF56" i="2"/>
  <c r="AI56" i="2" s="1"/>
  <c r="AH56" i="2" s="1"/>
  <c r="AO56" i="2" s="1"/>
  <c r="AN50" i="2"/>
  <c r="C46" i="12" s="1"/>
  <c r="AF17" i="2"/>
  <c r="AI17" i="2" s="1"/>
  <c r="AN12" i="2"/>
  <c r="C8" i="12" s="1"/>
  <c r="AF9" i="2"/>
  <c r="AI9" i="2" s="1"/>
  <c r="AF12" i="2"/>
  <c r="AI12" i="2" s="1"/>
  <c r="AF52" i="2"/>
  <c r="AI52" i="2" s="1"/>
  <c r="AH52" i="2" s="1"/>
  <c r="AO52" i="2" s="1"/>
  <c r="AN30" i="2"/>
  <c r="C26" i="12" s="1"/>
  <c r="AF26" i="2"/>
  <c r="AI26" i="2" s="1"/>
  <c r="AF59" i="2"/>
  <c r="AI59" i="2" s="1"/>
  <c r="AH59" i="2" s="1"/>
  <c r="AO59" i="2" s="1"/>
  <c r="AN58" i="2"/>
  <c r="C54" i="12" s="1"/>
  <c r="AN44" i="2"/>
  <c r="C40" i="12" s="1"/>
  <c r="AF55" i="2"/>
  <c r="AI55" i="2" s="1"/>
  <c r="AH55" i="2" s="1"/>
  <c r="AO55" i="2" s="1"/>
  <c r="AN54" i="2"/>
  <c r="C50" i="12" s="1"/>
  <c r="AN51" i="2"/>
  <c r="C47" i="12" s="1"/>
  <c r="AN33" i="2"/>
  <c r="C29" i="12" s="1"/>
  <c r="AN28" i="2"/>
  <c r="C24" i="12" s="1"/>
  <c r="AF13" i="2"/>
  <c r="AI13" i="2" s="1"/>
  <c r="AN7" i="2"/>
  <c r="C3" i="12" s="1"/>
  <c r="AN56" i="2"/>
  <c r="C52" i="12" s="1"/>
  <c r="AF63" i="2"/>
  <c r="AI63" i="2" s="1"/>
  <c r="AH63" i="2" s="1"/>
  <c r="AO63" i="2" s="1"/>
  <c r="AF48" i="2"/>
  <c r="AI48" i="2" s="1"/>
  <c r="AH48" i="2" s="1"/>
  <c r="AO48" i="2" s="1"/>
  <c r="AN34" i="2"/>
  <c r="C30" i="12" s="1"/>
  <c r="AN16" i="2"/>
  <c r="C12" i="12" s="1"/>
  <c r="AN14" i="2"/>
  <c r="C10" i="12" s="1"/>
  <c r="AN29" i="2"/>
  <c r="C25" i="12" s="1"/>
  <c r="AN55" i="2"/>
  <c r="C51" i="12" s="1"/>
  <c r="AN37" i="2"/>
  <c r="C33" i="12" s="1"/>
  <c r="AN25" i="2"/>
  <c r="C21" i="12" s="1"/>
  <c r="AF7" i="2"/>
  <c r="AI7" i="2" s="1"/>
  <c r="AN47" i="2"/>
  <c r="C43" i="12" s="1"/>
  <c r="AN10" i="2"/>
  <c r="C6" i="12" s="1"/>
  <c r="AN8" i="2"/>
  <c r="C4" i="12" s="1"/>
  <c r="AN59" i="2"/>
  <c r="C55" i="12" s="1"/>
  <c r="AN13" i="2"/>
  <c r="C9" i="12" s="1"/>
  <c r="AF60" i="2"/>
  <c r="AI60" i="2" s="1"/>
  <c r="AH60" i="2" s="1"/>
  <c r="AO60" i="2" s="1"/>
  <c r="AN17" i="2"/>
  <c r="C13" i="12" s="1"/>
  <c r="AF37" i="2"/>
  <c r="AI37" i="2" s="1"/>
  <c r="AH37" i="2" s="1"/>
  <c r="AN64" i="2"/>
  <c r="C60" i="12" s="1"/>
  <c r="AN62" i="2"/>
  <c r="C58" i="12" s="1"/>
  <c r="AF49" i="2"/>
  <c r="AI49" i="2" s="1"/>
  <c r="AH49" i="2" s="1"/>
  <c r="AO49" i="2" s="1"/>
  <c r="AN42" i="2"/>
  <c r="C38" i="12" s="1"/>
  <c r="AF41" i="2"/>
  <c r="AI41" i="2" s="1"/>
  <c r="AH41" i="2" s="1"/>
  <c r="AO41" i="2" s="1"/>
  <c r="AF40" i="2"/>
  <c r="AI40" i="2" s="1"/>
  <c r="AH40" i="2" s="1"/>
  <c r="AO40" i="2" s="1"/>
  <c r="AF38" i="2"/>
  <c r="AI38" i="2" s="1"/>
  <c r="AH38" i="2" s="1"/>
  <c r="AN32" i="2"/>
  <c r="C28" i="12" s="1"/>
  <c r="AF31" i="2"/>
  <c r="AI31" i="2" s="1"/>
  <c r="AF11" i="2"/>
  <c r="AI11" i="2" s="1"/>
  <c r="AF16" i="2"/>
  <c r="AI16" i="2" s="1"/>
  <c r="AF8" i="2"/>
  <c r="AI8" i="2" s="1"/>
  <c r="AF36" i="2"/>
  <c r="AI36" i="2" s="1"/>
  <c r="AH36" i="2" s="1"/>
  <c r="AN36" i="2"/>
  <c r="C32" i="12" s="1"/>
  <c r="AF22" i="2"/>
  <c r="AI22" i="2" s="1"/>
  <c r="AN24" i="2"/>
  <c r="C20" i="12" s="1"/>
  <c r="AF24" i="2"/>
  <c r="AI24" i="2" s="1"/>
  <c r="AF32" i="2"/>
  <c r="AI32" i="2" s="1"/>
  <c r="AN65" i="2"/>
  <c r="C61" i="12" s="1"/>
  <c r="AF65" i="2"/>
  <c r="AI65" i="2" s="1"/>
  <c r="AH65" i="2" s="1"/>
  <c r="AO65" i="2" s="1"/>
  <c r="AN26" i="2"/>
  <c r="C22" i="12" s="1"/>
  <c r="AN38" i="2"/>
  <c r="C34" i="12" s="1"/>
  <c r="AF28" i="2"/>
  <c r="AI28" i="2" s="1"/>
  <c r="AF33" i="2"/>
  <c r="AI33" i="2" s="1"/>
  <c r="AN41" i="2"/>
  <c r="C37" i="12" s="1"/>
  <c r="AF47" i="2"/>
  <c r="AI47" i="2" s="1"/>
  <c r="AH47" i="2" s="1"/>
  <c r="AO47" i="2" s="1"/>
  <c r="AF64" i="2"/>
  <c r="AI64" i="2" s="1"/>
  <c r="AH64" i="2" s="1"/>
  <c r="AO64" i="2" s="1"/>
  <c r="AN40" i="2"/>
  <c r="C36" i="12" s="1"/>
  <c r="AF50" i="2"/>
  <c r="AI50" i="2" s="1"/>
  <c r="AH50" i="2" s="1"/>
  <c r="AO50" i="2" s="1"/>
  <c r="AN48" i="2"/>
  <c r="C44" i="12" s="1"/>
  <c r="AF43" i="2"/>
  <c r="AI43" i="2" s="1"/>
  <c r="AH43" i="2" s="1"/>
  <c r="AO43" i="2" s="1"/>
  <c r="AF15" i="2"/>
  <c r="AI15" i="2" s="1"/>
  <c r="AN61" i="2"/>
  <c r="C57" i="12" s="1"/>
  <c r="AN11" i="2"/>
  <c r="C7" i="12" s="1"/>
  <c r="AF10" i="2"/>
  <c r="AI10" i="2" s="1"/>
  <c r="AC55" i="15"/>
  <c r="AC39" i="15"/>
  <c r="AC35" i="15"/>
  <c r="X23" i="15"/>
  <c r="X19" i="15"/>
  <c r="AC59" i="15"/>
  <c r="AC51" i="15"/>
  <c r="AC47" i="15"/>
  <c r="AC19" i="15"/>
  <c r="AC22" i="15"/>
  <c r="AC13" i="15"/>
  <c r="AN101" i="2"/>
  <c r="AF122" i="2"/>
  <c r="AI122" i="2" s="1"/>
  <c r="AD123" i="2" s="1"/>
  <c r="AF136" i="2"/>
  <c r="AI136" i="2" s="1"/>
  <c r="AD137" i="2" s="1"/>
  <c r="AN107" i="2"/>
  <c r="AN136" i="2"/>
  <c r="AN135" i="2"/>
  <c r="AN127" i="2"/>
  <c r="AF127" i="2"/>
  <c r="AI127" i="2" s="1"/>
  <c r="AN95" i="2"/>
  <c r="AF89" i="2"/>
  <c r="AI89" i="2" s="1"/>
  <c r="AF130" i="2"/>
  <c r="AI130" i="2" s="1"/>
  <c r="AD131" i="2" s="1"/>
  <c r="AF117" i="2"/>
  <c r="AI117" i="2" s="1"/>
  <c r="AD118" i="2" s="1"/>
  <c r="AF57" i="2"/>
  <c r="AI57" i="2" s="1"/>
  <c r="AH57" i="2" s="1"/>
  <c r="AO57" i="2" s="1"/>
  <c r="AF54" i="2"/>
  <c r="AI54" i="2" s="1"/>
  <c r="AH54" i="2" s="1"/>
  <c r="AO54" i="2" s="1"/>
  <c r="AF45" i="2"/>
  <c r="AI45" i="2" s="1"/>
  <c r="AH45" i="2" s="1"/>
  <c r="AO45" i="2" s="1"/>
  <c r="AF58" i="2"/>
  <c r="AI58" i="2" s="1"/>
  <c r="AH58" i="2" s="1"/>
  <c r="AO58" i="2" s="1"/>
  <c r="AF30" i="2"/>
  <c r="AI30" i="2" s="1"/>
  <c r="AN121" i="2"/>
  <c r="AF109" i="2"/>
  <c r="AI109" i="2" s="1"/>
  <c r="AD110" i="2" s="1"/>
  <c r="AF88" i="2"/>
  <c r="AI88" i="2" s="1"/>
  <c r="AN83" i="2"/>
  <c r="AF53" i="2"/>
  <c r="AI53" i="2" s="1"/>
  <c r="AH53" i="2" s="1"/>
  <c r="AO53" i="2" s="1"/>
  <c r="AN52" i="2"/>
  <c r="C48" i="12" s="1"/>
  <c r="AN27" i="2"/>
  <c r="C23" i="12" s="1"/>
  <c r="AN15" i="2"/>
  <c r="C11" i="12" s="1"/>
  <c r="AF46" i="2"/>
  <c r="AI46" i="2" s="1"/>
  <c r="AH46" i="2" s="1"/>
  <c r="AO46" i="2" s="1"/>
  <c r="AN31" i="2"/>
  <c r="C27" i="12" s="1"/>
  <c r="AF14" i="2"/>
  <c r="AI14" i="2" s="1"/>
  <c r="AF80" i="2"/>
  <c r="AI80" i="2" s="1"/>
  <c r="J73" i="12"/>
  <c r="E73" i="12"/>
  <c r="AC43" i="15"/>
  <c r="AC26" i="15"/>
  <c r="AC23" i="15"/>
  <c r="X20" i="15"/>
  <c r="AC18" i="15"/>
  <c r="AC46" i="15"/>
  <c r="X16" i="15"/>
  <c r="AC15" i="15"/>
  <c r="X15" i="15"/>
  <c r="AC62" i="15"/>
  <c r="AC54" i="15"/>
  <c r="AC50" i="15"/>
  <c r="AC42" i="15"/>
  <c r="AC36" i="15"/>
  <c r="AC28" i="15"/>
  <c r="X28" i="15"/>
  <c r="AC21" i="15"/>
  <c r="I73" i="12"/>
  <c r="C73" i="12"/>
  <c r="AC64" i="15"/>
  <c r="AC33" i="15"/>
  <c r="X25" i="15"/>
  <c r="AC14" i="15"/>
  <c r="X14" i="15"/>
  <c r="X13" i="15"/>
  <c r="AC63" i="15"/>
  <c r="AC61" i="15"/>
  <c r="AC38" i="15"/>
  <c r="AC37" i="15"/>
  <c r="AC34" i="15"/>
  <c r="AC60" i="15"/>
  <c r="AC57" i="15"/>
  <c r="AC41" i="15"/>
  <c r="AC40" i="15"/>
  <c r="X22" i="15"/>
  <c r="AC45" i="15"/>
  <c r="X26" i="15"/>
  <c r="AC24" i="15"/>
  <c r="X21" i="15"/>
  <c r="X17" i="15"/>
  <c r="X12" i="15"/>
  <c r="AC49" i="15"/>
  <c r="AC25" i="15"/>
  <c r="AC16" i="15"/>
  <c r="AF125" i="2"/>
  <c r="AI125" i="2" s="1"/>
  <c r="AD126" i="2" s="1"/>
  <c r="AN125" i="2"/>
  <c r="AF120" i="2"/>
  <c r="AI120" i="2" s="1"/>
  <c r="AD121" i="2" s="1"/>
  <c r="AN120" i="2"/>
  <c r="AF118" i="2"/>
  <c r="AI118" i="2" s="1"/>
  <c r="AD119" i="2" s="1"/>
  <c r="E72" i="12"/>
  <c r="J72" i="12"/>
  <c r="C72" i="12"/>
  <c r="D72" i="12"/>
  <c r="AF129" i="2"/>
  <c r="AI129" i="2" s="1"/>
  <c r="AD130" i="2" s="1"/>
  <c r="AF132" i="2"/>
  <c r="AI132" i="2" s="1"/>
  <c r="AD133" i="2" s="1"/>
  <c r="AF121" i="2"/>
  <c r="AI121" i="2" s="1"/>
  <c r="AD122" i="2" s="1"/>
  <c r="AF113" i="2"/>
  <c r="AI113" i="2" s="1"/>
  <c r="AD114" i="2" s="1"/>
  <c r="AN111" i="2"/>
  <c r="AF111" i="2"/>
  <c r="AI111" i="2" s="1"/>
  <c r="AD112" i="2" s="1"/>
  <c r="AN99" i="2"/>
  <c r="AF99" i="2"/>
  <c r="AI99" i="2" s="1"/>
  <c r="AF123" i="2"/>
  <c r="AI123" i="2" s="1"/>
  <c r="AD124" i="2" s="1"/>
  <c r="AN123" i="2"/>
  <c r="AF103" i="2"/>
  <c r="AI103" i="2" s="1"/>
  <c r="AD104" i="2" s="1"/>
  <c r="AN103" i="2"/>
  <c r="AF96" i="2"/>
  <c r="AI96" i="2" s="1"/>
  <c r="AN96" i="2"/>
  <c r="AF92" i="2"/>
  <c r="AI92" i="2" s="1"/>
  <c r="AF84" i="2"/>
  <c r="AI84" i="2" s="1"/>
  <c r="AF112" i="2"/>
  <c r="AI112" i="2" s="1"/>
  <c r="AD113" i="2" s="1"/>
  <c r="AF100" i="2"/>
  <c r="AI100" i="2" s="1"/>
  <c r="AN119" i="2"/>
  <c r="AF105" i="2"/>
  <c r="AI105" i="2" s="1"/>
  <c r="AD106" i="2" s="1"/>
  <c r="AF35" i="2"/>
  <c r="AI35" i="2" s="1"/>
  <c r="AH35" i="2" s="1"/>
  <c r="AN35" i="2"/>
  <c r="C31" i="12" s="1"/>
  <c r="AN132" i="2"/>
  <c r="D73" i="12"/>
  <c r="AF115" i="2"/>
  <c r="AI115" i="2" s="1"/>
  <c r="AD116" i="2" s="1"/>
  <c r="AF85" i="2"/>
  <c r="AI85" i="2" s="1"/>
  <c r="AF62" i="2"/>
  <c r="AI62" i="2" s="1"/>
  <c r="AH62" i="2" s="1"/>
  <c r="AO62" i="2" s="1"/>
  <c r="AF39" i="2"/>
  <c r="AI39" i="2" s="1"/>
  <c r="AH39" i="2" s="1"/>
  <c r="AO39" i="2" s="1"/>
  <c r="AN39" i="2"/>
  <c r="C35" i="12" s="1"/>
  <c r="AF93" i="2"/>
  <c r="AI93" i="2" s="1"/>
  <c r="AF91" i="2"/>
  <c r="AI91" i="2" s="1"/>
  <c r="AN87" i="2"/>
  <c r="AF61" i="2"/>
  <c r="AI61" i="2" s="1"/>
  <c r="AH61" i="2" s="1"/>
  <c r="AO61" i="2" s="1"/>
  <c r="AN57" i="2"/>
  <c r="C53" i="12" s="1"/>
  <c r="AN43" i="2"/>
  <c r="C39" i="12" s="1"/>
  <c r="AF42" i="2"/>
  <c r="AI42" i="2" s="1"/>
  <c r="AH42" i="2" s="1"/>
  <c r="AO42" i="2" s="1"/>
  <c r="AN79" i="2"/>
  <c r="AN49" i="2"/>
  <c r="C45" i="12" s="1"/>
  <c r="AN91" i="2"/>
  <c r="AF83" i="2"/>
  <c r="AI83" i="2" s="1"/>
  <c r="AN60" i="2"/>
  <c r="C56" i="12" s="1"/>
  <c r="AN23" i="2"/>
  <c r="C19" i="12" s="1"/>
  <c r="AF23" i="2"/>
  <c r="AI23" i="2" s="1"/>
  <c r="AF27" i="2"/>
  <c r="AI27" i="2" s="1"/>
  <c r="AN19" i="2"/>
  <c r="C15" i="12" s="1"/>
  <c r="AN6" i="2"/>
  <c r="C2" i="12" s="1"/>
  <c r="AF34" i="2"/>
  <c r="AI34" i="2" s="1"/>
  <c r="AH34" i="2" s="1"/>
  <c r="AC58" i="15"/>
  <c r="AC56" i="15"/>
  <c r="AC53" i="15"/>
  <c r="AC48" i="15"/>
  <c r="AC44" i="15"/>
  <c r="AC27" i="15"/>
  <c r="X27" i="15"/>
  <c r="AC20" i="15"/>
  <c r="AC12" i="15"/>
  <c r="AC52" i="15"/>
  <c r="X24" i="15"/>
  <c r="AC17" i="15"/>
  <c r="AC65" i="15"/>
  <c r="X18" i="15"/>
  <c r="R39" i="1" l="1"/>
  <c r="V3" i="7" s="1"/>
  <c r="U3" i="7"/>
  <c r="BM148" i="2"/>
  <c r="BL148" i="2"/>
  <c r="T3" i="7" s="1"/>
  <c r="AC80" i="2"/>
  <c r="AH82" i="17"/>
  <c r="AO82" i="17" s="1"/>
  <c r="AC81" i="2"/>
  <c r="AC82" i="2" s="1"/>
  <c r="AC83" i="2" s="1"/>
  <c r="AC84" i="2" s="1"/>
  <c r="AC85" i="2" s="1"/>
  <c r="AC86" i="2" s="1"/>
  <c r="AC87" i="2" s="1"/>
  <c r="AC88" i="2" s="1"/>
  <c r="AC89" i="2" s="1"/>
  <c r="AC90" i="2" s="1"/>
  <c r="AC91" i="2" s="1"/>
  <c r="AC92" i="2" s="1"/>
  <c r="AC93" i="2" s="1"/>
  <c r="AC94" i="2" s="1"/>
  <c r="AC95" i="2" s="1"/>
  <c r="AC96" i="2" s="1"/>
  <c r="AC97" i="2" s="1"/>
  <c r="AC98" i="2" s="1"/>
  <c r="AC99" i="2" s="1"/>
  <c r="AC100" i="2" s="1"/>
  <c r="AC101" i="2" s="1"/>
  <c r="AC102" i="2" s="1"/>
  <c r="AC103" i="2" s="1"/>
  <c r="AC104" i="2" s="1"/>
  <c r="AC105" i="2" s="1"/>
  <c r="AC106" i="2" s="1"/>
  <c r="AC107" i="2" s="1"/>
  <c r="AC108" i="2" s="1"/>
  <c r="AC109" i="2" s="1"/>
  <c r="AC110" i="2" s="1"/>
  <c r="AC111" i="2" s="1"/>
  <c r="AC112" i="2" s="1"/>
  <c r="AC113" i="2" s="1"/>
  <c r="AC114" i="2" s="1"/>
  <c r="AC115" i="2" s="1"/>
  <c r="AC116" i="2" s="1"/>
  <c r="AC117" i="2" s="1"/>
  <c r="AC118" i="2" s="1"/>
  <c r="AC119" i="2" s="1"/>
  <c r="AC120" i="2" s="1"/>
  <c r="AC121" i="2" s="1"/>
  <c r="AC122" i="2" s="1"/>
  <c r="AC123" i="2" s="1"/>
  <c r="AC124" i="2" s="1"/>
  <c r="AC125" i="2" s="1"/>
  <c r="AC126" i="2" s="1"/>
  <c r="AC127" i="2" s="1"/>
  <c r="AC128" i="2" s="1"/>
  <c r="AC129" i="2" s="1"/>
  <c r="AC130" i="2" s="1"/>
  <c r="AC131" i="2" s="1"/>
  <c r="AC132" i="2" s="1"/>
  <c r="AC133" i="2" s="1"/>
  <c r="AC134" i="2" s="1"/>
  <c r="AC135" i="2" s="1"/>
  <c r="AC136" i="2" s="1"/>
  <c r="AC137" i="2" s="1"/>
  <c r="AC138" i="2" s="1"/>
  <c r="AC139" i="2" s="1"/>
  <c r="AC140" i="2" s="1"/>
  <c r="AC141" i="2" s="1"/>
  <c r="AC142" i="2" s="1"/>
  <c r="AC143" i="2" s="1"/>
  <c r="AC144" i="2" s="1"/>
  <c r="AC145" i="2" s="1"/>
  <c r="AC146" i="2" s="1"/>
  <c r="AC147" i="2" s="1"/>
  <c r="AH127" i="2"/>
  <c r="AO127" i="2" s="1"/>
  <c r="AD128" i="2"/>
  <c r="AO36" i="2"/>
  <c r="A32" i="13"/>
  <c r="AO35" i="2"/>
  <c r="A31" i="13"/>
  <c r="AO38" i="2"/>
  <c r="A34" i="13"/>
  <c r="AO37" i="2"/>
  <c r="A33" i="13"/>
  <c r="AO34" i="2"/>
  <c r="A30" i="13"/>
  <c r="Q48" i="1"/>
  <c r="AA3" i="7" s="1"/>
  <c r="P3" i="7"/>
  <c r="L3" i="7"/>
  <c r="AH76" i="2"/>
  <c r="AH134" i="2"/>
  <c r="AW48" i="1"/>
  <c r="Q3" i="7"/>
  <c r="AV48" i="1"/>
  <c r="R3" i="7"/>
  <c r="AH77" i="2"/>
  <c r="A45" i="16"/>
  <c r="B50" i="15"/>
  <c r="B54" i="15"/>
  <c r="A49" i="16"/>
  <c r="A46" i="16"/>
  <c r="B51" i="15"/>
  <c r="A47" i="16"/>
  <c r="B52" i="15"/>
  <c r="A42" i="16"/>
  <c r="B47" i="15"/>
  <c r="B56" i="15"/>
  <c r="A51" i="16"/>
  <c r="A53" i="16"/>
  <c r="B58" i="15"/>
  <c r="B49" i="15"/>
  <c r="A44" i="16"/>
  <c r="A50" i="16"/>
  <c r="B55" i="15"/>
  <c r="A54" i="16"/>
  <c r="B59" i="15"/>
  <c r="A43" i="16"/>
  <c r="B48" i="15"/>
  <c r="A52" i="16"/>
  <c r="B57" i="15"/>
  <c r="B53" i="15"/>
  <c r="A48" i="16"/>
  <c r="A41" i="16"/>
  <c r="B46" i="15"/>
  <c r="A40" i="16"/>
  <c r="B45" i="15"/>
  <c r="A39" i="16"/>
  <c r="B44" i="15"/>
  <c r="A38" i="16"/>
  <c r="B43" i="15"/>
  <c r="A37" i="16"/>
  <c r="B42" i="15"/>
  <c r="A36" i="16"/>
  <c r="B41" i="15"/>
  <c r="A35" i="16"/>
  <c r="B40" i="15"/>
  <c r="A34" i="16"/>
  <c r="B39" i="15"/>
  <c r="A33" i="16"/>
  <c r="B38" i="15"/>
  <c r="A32" i="16"/>
  <c r="B37" i="15"/>
  <c r="A31" i="16"/>
  <c r="B36" i="15"/>
  <c r="A30" i="16"/>
  <c r="B35" i="15"/>
  <c r="A29" i="16"/>
  <c r="B34" i="15"/>
  <c r="A28" i="16"/>
  <c r="B33" i="15"/>
  <c r="A23" i="16"/>
  <c r="A22" i="16"/>
  <c r="A21" i="16"/>
  <c r="B26" i="15"/>
  <c r="P26" i="15" s="1"/>
  <c r="A20" i="16"/>
  <c r="B25" i="15"/>
  <c r="P25" i="15" s="1"/>
  <c r="A19" i="16"/>
  <c r="B24" i="15"/>
  <c r="P24" i="15" s="1"/>
  <c r="A18" i="16"/>
  <c r="B23" i="15"/>
  <c r="P23" i="15" s="1"/>
  <c r="A17" i="16"/>
  <c r="B22" i="15"/>
  <c r="P22" i="15" s="1"/>
  <c r="A16" i="16"/>
  <c r="B21" i="15"/>
  <c r="P21" i="15" s="1"/>
  <c r="A15" i="16"/>
  <c r="B20" i="15"/>
  <c r="P20" i="15" s="1"/>
  <c r="A14" i="16"/>
  <c r="B19" i="15"/>
  <c r="P19" i="15" s="1"/>
  <c r="A13" i="16"/>
  <c r="B18" i="15"/>
  <c r="P18" i="15" s="1"/>
  <c r="A12" i="16"/>
  <c r="B17" i="15"/>
  <c r="P17" i="15" s="1"/>
  <c r="B16" i="15"/>
  <c r="P16" i="15" s="1"/>
  <c r="B15" i="15"/>
  <c r="P15" i="15" s="1"/>
  <c r="B14" i="15"/>
  <c r="B60" i="15"/>
  <c r="A55" i="16"/>
  <c r="B61" i="15"/>
  <c r="A56" i="16"/>
  <c r="A57" i="16"/>
  <c r="B62" i="15"/>
  <c r="A59" i="16"/>
  <c r="B64" i="15"/>
  <c r="B63" i="15"/>
  <c r="A58" i="16"/>
  <c r="B65" i="15"/>
  <c r="A60" i="16"/>
  <c r="B13" i="15"/>
  <c r="B12" i="15"/>
  <c r="AH131" i="2"/>
  <c r="AH114" i="2"/>
  <c r="AH110" i="2"/>
  <c r="AH124" i="2"/>
  <c r="AH128" i="2"/>
  <c r="AH133" i="2"/>
  <c r="AH136" i="2"/>
  <c r="AH116" i="2"/>
  <c r="AH126" i="2"/>
  <c r="AH137" i="2"/>
  <c r="AH117" i="2"/>
  <c r="AH130" i="2"/>
  <c r="AH122" i="2"/>
  <c r="AH123" i="2"/>
  <c r="AH125" i="2"/>
  <c r="AH120" i="2"/>
  <c r="AH113" i="2"/>
  <c r="AG7" i="2"/>
  <c r="AH129" i="2"/>
  <c r="AH111" i="2"/>
  <c r="AH121" i="2"/>
  <c r="AH118" i="2"/>
  <c r="AH115" i="2"/>
  <c r="AH109" i="2"/>
  <c r="AH132" i="2"/>
  <c r="AH112" i="2"/>
  <c r="AH119" i="2"/>
  <c r="AH135" i="2"/>
  <c r="CU57" i="15" l="1"/>
  <c r="AH83" i="17"/>
  <c r="AO83" i="17" s="1"/>
  <c r="P12" i="15"/>
  <c r="P14" i="15"/>
  <c r="P13" i="15"/>
  <c r="AO125" i="2"/>
  <c r="CU55" i="15"/>
  <c r="AO118" i="2"/>
  <c r="CU48" i="15"/>
  <c r="AO130" i="2"/>
  <c r="CU60" i="15"/>
  <c r="B7" i="16"/>
  <c r="B59" i="16"/>
  <c r="B13" i="16"/>
  <c r="B17" i="16"/>
  <c r="B21" i="16"/>
  <c r="B28" i="16"/>
  <c r="B32" i="16"/>
  <c r="B36" i="16"/>
  <c r="B40" i="16"/>
  <c r="B43" i="16"/>
  <c r="B53" i="16"/>
  <c r="B46" i="16"/>
  <c r="AO123" i="2"/>
  <c r="CU53" i="15"/>
  <c r="AO116" i="2"/>
  <c r="CU46" i="15"/>
  <c r="AO110" i="2"/>
  <c r="CU40" i="15"/>
  <c r="B22" i="16"/>
  <c r="B51" i="16"/>
  <c r="B49" i="16"/>
  <c r="B9" i="16"/>
  <c r="AO113" i="2"/>
  <c r="CU43" i="15"/>
  <c r="AO114" i="2"/>
  <c r="CU44" i="15"/>
  <c r="B8" i="16"/>
  <c r="B57" i="16"/>
  <c r="B10" i="16"/>
  <c r="B14" i="16"/>
  <c r="B18" i="16"/>
  <c r="B23" i="16"/>
  <c r="B29" i="16"/>
  <c r="B33" i="16"/>
  <c r="B37" i="16"/>
  <c r="B41" i="16"/>
  <c r="B54" i="16"/>
  <c r="AO124" i="2"/>
  <c r="CU54" i="15"/>
  <c r="AO121" i="2"/>
  <c r="CU51" i="15"/>
  <c r="AO137" i="2"/>
  <c r="CU67" i="15"/>
  <c r="AO136" i="2"/>
  <c r="CU66" i="15"/>
  <c r="B60" i="16"/>
  <c r="B56" i="16"/>
  <c r="B48" i="16"/>
  <c r="AO134" i="2"/>
  <c r="CU64" i="15"/>
  <c r="AO135" i="2"/>
  <c r="CU65" i="15"/>
  <c r="AO111" i="2"/>
  <c r="CU41" i="15"/>
  <c r="AO133" i="2"/>
  <c r="CU63" i="15"/>
  <c r="B11" i="16"/>
  <c r="B15" i="16"/>
  <c r="B19" i="16"/>
  <c r="B30" i="16"/>
  <c r="B34" i="16"/>
  <c r="B38" i="16"/>
  <c r="B50" i="16"/>
  <c r="B42" i="16"/>
  <c r="B45" i="16"/>
  <c r="AO129" i="2"/>
  <c r="CU59" i="15"/>
  <c r="AO112" i="2"/>
  <c r="CU42" i="15"/>
  <c r="AO109" i="2"/>
  <c r="CU39" i="15"/>
  <c r="AO120" i="2"/>
  <c r="CU50" i="15"/>
  <c r="AO122" i="2"/>
  <c r="CU52" i="15"/>
  <c r="AO117" i="2"/>
  <c r="CU47" i="15"/>
  <c r="AO131" i="2"/>
  <c r="CU61" i="15"/>
  <c r="B58" i="16"/>
  <c r="B55" i="16"/>
  <c r="B44" i="16"/>
  <c r="AO119" i="2"/>
  <c r="CU49" i="15"/>
  <c r="AO132" i="2"/>
  <c r="CU62" i="15"/>
  <c r="AO115" i="2"/>
  <c r="CU45" i="15"/>
  <c r="AO126" i="2"/>
  <c r="CU56" i="15"/>
  <c r="AO128" i="2"/>
  <c r="CU58" i="15"/>
  <c r="B12" i="16"/>
  <c r="B16" i="16"/>
  <c r="B20" i="16"/>
  <c r="B31" i="16"/>
  <c r="B35" i="16"/>
  <c r="B39" i="16"/>
  <c r="B52" i="16"/>
  <c r="B47" i="16"/>
  <c r="E35" i="1"/>
  <c r="L47" i="1" s="1"/>
  <c r="R35" i="1"/>
  <c r="S3" i="7" s="1"/>
  <c r="F48" i="16"/>
  <c r="E48" i="16" s="1"/>
  <c r="N48" i="16"/>
  <c r="L48" i="16"/>
  <c r="K48" i="16"/>
  <c r="I48" i="16"/>
  <c r="M48" i="16"/>
  <c r="C48" i="16"/>
  <c r="J48" i="16"/>
  <c r="P55" i="15"/>
  <c r="O55" i="15"/>
  <c r="O51" i="15"/>
  <c r="P51" i="15"/>
  <c r="O57" i="15"/>
  <c r="P57" i="15"/>
  <c r="O59" i="15"/>
  <c r="P59" i="15"/>
  <c r="F44" i="16"/>
  <c r="E44" i="16" s="1"/>
  <c r="C44" i="16"/>
  <c r="N44" i="16"/>
  <c r="M44" i="16"/>
  <c r="L44" i="16"/>
  <c r="K44" i="16"/>
  <c r="J44" i="16"/>
  <c r="I44" i="16"/>
  <c r="M51" i="16"/>
  <c r="L51" i="16"/>
  <c r="K51" i="16"/>
  <c r="I51" i="16"/>
  <c r="C51" i="16"/>
  <c r="N51" i="16"/>
  <c r="F51" i="16"/>
  <c r="E51" i="16" s="1"/>
  <c r="J51" i="16"/>
  <c r="O52" i="15"/>
  <c r="P52" i="15"/>
  <c r="F49" i="16"/>
  <c r="E49" i="16" s="1"/>
  <c r="M49" i="16"/>
  <c r="C49" i="16"/>
  <c r="L49" i="16"/>
  <c r="I49" i="16"/>
  <c r="N49" i="16"/>
  <c r="J49" i="16"/>
  <c r="K49" i="16"/>
  <c r="F52" i="16"/>
  <c r="E52" i="16" s="1"/>
  <c r="M52" i="16"/>
  <c r="J52" i="16"/>
  <c r="K52" i="16"/>
  <c r="C52" i="16"/>
  <c r="I52" i="16"/>
  <c r="L52" i="16"/>
  <c r="N52" i="16"/>
  <c r="I54" i="16"/>
  <c r="N54" i="16"/>
  <c r="C54" i="16"/>
  <c r="F54" i="16"/>
  <c r="E54" i="16" s="1"/>
  <c r="M54" i="16"/>
  <c r="K54" i="16"/>
  <c r="L54" i="16"/>
  <c r="J54" i="16"/>
  <c r="O49" i="15"/>
  <c r="P49" i="15"/>
  <c r="O56" i="15"/>
  <c r="P56" i="15"/>
  <c r="C47" i="16"/>
  <c r="J47" i="16"/>
  <c r="F47" i="16"/>
  <c r="E47" i="16" s="1"/>
  <c r="L47" i="16"/>
  <c r="M47" i="16"/>
  <c r="I47" i="16"/>
  <c r="K47" i="16"/>
  <c r="N47" i="16"/>
  <c r="O54" i="15"/>
  <c r="P54" i="15"/>
  <c r="O58" i="15"/>
  <c r="P58" i="15"/>
  <c r="O50" i="15"/>
  <c r="P50" i="15"/>
  <c r="O53" i="15"/>
  <c r="P53" i="15"/>
  <c r="L43" i="16"/>
  <c r="K43" i="16"/>
  <c r="M43" i="16"/>
  <c r="I43" i="16"/>
  <c r="N43" i="16"/>
  <c r="J43" i="16"/>
  <c r="C43" i="16"/>
  <c r="F43" i="16"/>
  <c r="E43" i="16" s="1"/>
  <c r="I50" i="16"/>
  <c r="L50" i="16"/>
  <c r="J50" i="16"/>
  <c r="C50" i="16"/>
  <c r="M50" i="16"/>
  <c r="N50" i="16"/>
  <c r="F50" i="16"/>
  <c r="E50" i="16" s="1"/>
  <c r="K50" i="16"/>
  <c r="L53" i="16"/>
  <c r="I53" i="16"/>
  <c r="K53" i="16"/>
  <c r="J53" i="16"/>
  <c r="N53" i="16"/>
  <c r="C53" i="16"/>
  <c r="M53" i="16"/>
  <c r="F53" i="16"/>
  <c r="E53" i="16" s="1"/>
  <c r="J42" i="16"/>
  <c r="I42" i="16"/>
  <c r="C42" i="16"/>
  <c r="M42" i="16"/>
  <c r="F42" i="16"/>
  <c r="E42" i="16" s="1"/>
  <c r="K42" i="16"/>
  <c r="N42" i="16"/>
  <c r="L42" i="16"/>
  <c r="N46" i="16"/>
  <c r="L46" i="16"/>
  <c r="C46" i="16"/>
  <c r="I46" i="16"/>
  <c r="M46" i="16"/>
  <c r="J46" i="16"/>
  <c r="K46" i="16"/>
  <c r="F46" i="16"/>
  <c r="E46" i="16" s="1"/>
  <c r="L45" i="16"/>
  <c r="M45" i="16"/>
  <c r="C45" i="16"/>
  <c r="N45" i="16"/>
  <c r="J45" i="16"/>
  <c r="I45" i="16"/>
  <c r="K45" i="16"/>
  <c r="F45" i="16"/>
  <c r="E45" i="16" s="1"/>
  <c r="L41" i="16"/>
  <c r="C41" i="16"/>
  <c r="J41" i="16"/>
  <c r="M41" i="16"/>
  <c r="I41" i="16"/>
  <c r="N41" i="16"/>
  <c r="F41" i="16"/>
  <c r="E41" i="16" s="1"/>
  <c r="K41" i="16"/>
  <c r="F40" i="16"/>
  <c r="E40" i="16" s="1"/>
  <c r="C40" i="16"/>
  <c r="N40" i="16"/>
  <c r="I40" i="16"/>
  <c r="M40" i="16"/>
  <c r="L40" i="16"/>
  <c r="K40" i="16"/>
  <c r="J40" i="16"/>
  <c r="M39" i="16"/>
  <c r="N39" i="16"/>
  <c r="C39" i="16"/>
  <c r="I39" i="16"/>
  <c r="F39" i="16"/>
  <c r="E39" i="16" s="1"/>
  <c r="K39" i="16"/>
  <c r="L39" i="16"/>
  <c r="J39" i="16"/>
  <c r="J38" i="16"/>
  <c r="F38" i="16"/>
  <c r="E38" i="16" s="1"/>
  <c r="M38" i="16"/>
  <c r="C38" i="16"/>
  <c r="N38" i="16"/>
  <c r="I38" i="16"/>
  <c r="L38" i="16"/>
  <c r="K38" i="16"/>
  <c r="F37" i="16"/>
  <c r="E37" i="16" s="1"/>
  <c r="K37" i="16"/>
  <c r="C37" i="16"/>
  <c r="J37" i="16"/>
  <c r="L37" i="16"/>
  <c r="I37" i="16"/>
  <c r="M37" i="16"/>
  <c r="N37" i="16"/>
  <c r="F36" i="16"/>
  <c r="E36" i="16" s="1"/>
  <c r="C36" i="16"/>
  <c r="N36" i="16"/>
  <c r="L36" i="16"/>
  <c r="M36" i="16"/>
  <c r="K36" i="16"/>
  <c r="I36" i="16"/>
  <c r="J36" i="16"/>
  <c r="C35" i="16"/>
  <c r="L35" i="16"/>
  <c r="M35" i="16"/>
  <c r="F35" i="16"/>
  <c r="E35" i="16" s="1"/>
  <c r="J35" i="16"/>
  <c r="I35" i="16"/>
  <c r="K35" i="16"/>
  <c r="N35" i="16"/>
  <c r="F34" i="16"/>
  <c r="E34" i="16" s="1"/>
  <c r="J34" i="16"/>
  <c r="C34" i="16"/>
  <c r="I34" i="16"/>
  <c r="N34" i="16"/>
  <c r="M34" i="16"/>
  <c r="K34" i="16"/>
  <c r="L34" i="16"/>
  <c r="L33" i="16"/>
  <c r="J33" i="16"/>
  <c r="C33" i="16"/>
  <c r="M33" i="16"/>
  <c r="I33" i="16"/>
  <c r="F33" i="16"/>
  <c r="E33" i="16" s="1"/>
  <c r="N33" i="16"/>
  <c r="K33" i="16"/>
  <c r="C32" i="16"/>
  <c r="M32" i="16"/>
  <c r="J32" i="16"/>
  <c r="L32" i="16"/>
  <c r="K32" i="16"/>
  <c r="N32" i="16"/>
  <c r="I32" i="16"/>
  <c r="F32" i="16"/>
  <c r="E32" i="16" s="1"/>
  <c r="F31" i="16"/>
  <c r="E31" i="16" s="1"/>
  <c r="K31" i="16"/>
  <c r="L31" i="16"/>
  <c r="J31" i="16"/>
  <c r="I31" i="16"/>
  <c r="M31" i="16"/>
  <c r="N31" i="16"/>
  <c r="C31" i="16"/>
  <c r="N30" i="16"/>
  <c r="C30" i="16"/>
  <c r="J30" i="16"/>
  <c r="I30" i="16"/>
  <c r="M30" i="16"/>
  <c r="K30" i="16"/>
  <c r="L30" i="16"/>
  <c r="F30" i="16"/>
  <c r="E30" i="16" s="1"/>
  <c r="N29" i="16"/>
  <c r="J29" i="16"/>
  <c r="C29" i="16"/>
  <c r="L29" i="16"/>
  <c r="F29" i="16"/>
  <c r="E29" i="16" s="1"/>
  <c r="M29" i="16"/>
  <c r="I29" i="16"/>
  <c r="K29" i="16"/>
  <c r="F28" i="16"/>
  <c r="E28" i="16" s="1"/>
  <c r="M28" i="16"/>
  <c r="C28" i="16"/>
  <c r="K28" i="16"/>
  <c r="I28" i="16"/>
  <c r="J28" i="16"/>
  <c r="L28" i="16"/>
  <c r="N28" i="16"/>
  <c r="M23" i="16"/>
  <c r="C23" i="16"/>
  <c r="J23" i="16"/>
  <c r="I23" i="16"/>
  <c r="F23" i="16"/>
  <c r="E23" i="16" s="1"/>
  <c r="N23" i="16"/>
  <c r="L23" i="16"/>
  <c r="K23" i="16"/>
  <c r="N22" i="16"/>
  <c r="I22" i="16"/>
  <c r="F22" i="16"/>
  <c r="E22" i="16" s="1"/>
  <c r="L22" i="16"/>
  <c r="C22" i="16"/>
  <c r="K22" i="16"/>
  <c r="J22" i="16"/>
  <c r="M22" i="16"/>
  <c r="L21" i="16"/>
  <c r="I21" i="16"/>
  <c r="C21" i="16"/>
  <c r="J21" i="16"/>
  <c r="M21" i="16"/>
  <c r="F21" i="16"/>
  <c r="E21" i="16" s="1"/>
  <c r="K21" i="16"/>
  <c r="N21" i="16"/>
  <c r="F20" i="16"/>
  <c r="E20" i="16" s="1"/>
  <c r="I20" i="16"/>
  <c r="N20" i="16"/>
  <c r="C20" i="16"/>
  <c r="M20" i="16"/>
  <c r="L20" i="16"/>
  <c r="K20" i="16"/>
  <c r="J20" i="16"/>
  <c r="M19" i="16"/>
  <c r="I19" i="16"/>
  <c r="N19" i="16"/>
  <c r="L19" i="16"/>
  <c r="C19" i="16"/>
  <c r="F19" i="16"/>
  <c r="E19" i="16" s="1"/>
  <c r="J19" i="16"/>
  <c r="K19" i="16"/>
  <c r="C18" i="16"/>
  <c r="I18" i="16"/>
  <c r="K18" i="16"/>
  <c r="M18" i="16"/>
  <c r="J18" i="16"/>
  <c r="N18" i="16"/>
  <c r="L18" i="16"/>
  <c r="F18" i="16"/>
  <c r="E18" i="16" s="1"/>
  <c r="L17" i="16"/>
  <c r="C17" i="16"/>
  <c r="M17" i="16"/>
  <c r="N17" i="16"/>
  <c r="I17" i="16"/>
  <c r="F17" i="16"/>
  <c r="E17" i="16" s="1"/>
  <c r="J17" i="16"/>
  <c r="K17" i="16"/>
  <c r="C16" i="16"/>
  <c r="M16" i="16"/>
  <c r="J16" i="16"/>
  <c r="K16" i="16"/>
  <c r="N16" i="16"/>
  <c r="L16" i="16"/>
  <c r="F16" i="16"/>
  <c r="E16" i="16" s="1"/>
  <c r="I16" i="16"/>
  <c r="C15" i="16"/>
  <c r="K15" i="16"/>
  <c r="M15" i="16"/>
  <c r="J15" i="16"/>
  <c r="N15" i="16"/>
  <c r="L15" i="16"/>
  <c r="I15" i="16"/>
  <c r="F15" i="16"/>
  <c r="E15" i="16" s="1"/>
  <c r="K14" i="16"/>
  <c r="N14" i="16"/>
  <c r="L14" i="16"/>
  <c r="I14" i="16"/>
  <c r="C14" i="16"/>
  <c r="M14" i="16"/>
  <c r="J14" i="16"/>
  <c r="F14" i="16"/>
  <c r="E14" i="16" s="1"/>
  <c r="C13" i="16"/>
  <c r="K13" i="16"/>
  <c r="N13" i="16"/>
  <c r="J13" i="16"/>
  <c r="I13" i="16"/>
  <c r="M13" i="16"/>
  <c r="L13" i="16"/>
  <c r="F13" i="16"/>
  <c r="E13" i="16" s="1"/>
  <c r="C12" i="16"/>
  <c r="M12" i="16"/>
  <c r="F12" i="16"/>
  <c r="E12" i="16" s="1"/>
  <c r="K12" i="16"/>
  <c r="L12" i="16"/>
  <c r="J12" i="16"/>
  <c r="I12" i="16"/>
  <c r="N12" i="16"/>
  <c r="F11" i="16"/>
  <c r="E11" i="16" s="1"/>
  <c r="M11" i="16"/>
  <c r="C11" i="16"/>
  <c r="I11" i="16"/>
  <c r="L11" i="16"/>
  <c r="J11" i="16"/>
  <c r="N11" i="16"/>
  <c r="K11" i="16"/>
  <c r="L10" i="16"/>
  <c r="J10" i="16"/>
  <c r="C10" i="16"/>
  <c r="F10" i="16"/>
  <c r="E10" i="16" s="1"/>
  <c r="M10" i="16"/>
  <c r="I10" i="16"/>
  <c r="K10" i="16"/>
  <c r="N10" i="16"/>
  <c r="F9" i="16"/>
  <c r="E9" i="16" s="1"/>
  <c r="M9" i="16"/>
  <c r="N9" i="16"/>
  <c r="K9" i="16"/>
  <c r="I9" i="16"/>
  <c r="L9" i="16"/>
  <c r="J9" i="16"/>
  <c r="C9" i="16"/>
  <c r="I55" i="16"/>
  <c r="F55" i="16"/>
  <c r="E55" i="16" s="1"/>
  <c r="N55" i="16"/>
  <c r="L55" i="16"/>
  <c r="K55" i="16"/>
  <c r="J55" i="16"/>
  <c r="C55" i="16"/>
  <c r="M55" i="16"/>
  <c r="O60" i="15"/>
  <c r="P60" i="15"/>
  <c r="F56" i="16"/>
  <c r="E56" i="16" s="1"/>
  <c r="K56" i="16"/>
  <c r="C56" i="16"/>
  <c r="M56" i="16"/>
  <c r="J56" i="16"/>
  <c r="L56" i="16"/>
  <c r="I56" i="16"/>
  <c r="N56" i="16"/>
  <c r="O61" i="15"/>
  <c r="P61" i="15"/>
  <c r="O62" i="15"/>
  <c r="P62" i="15"/>
  <c r="N57" i="16"/>
  <c r="K57" i="16"/>
  <c r="C57" i="16"/>
  <c r="J57" i="16"/>
  <c r="L57" i="16"/>
  <c r="M57" i="16"/>
  <c r="I57" i="16"/>
  <c r="F57" i="16"/>
  <c r="E57" i="16" s="1"/>
  <c r="O64" i="15"/>
  <c r="P64" i="15"/>
  <c r="M59" i="16"/>
  <c r="F59" i="16"/>
  <c r="E59" i="16" s="1"/>
  <c r="L59" i="16"/>
  <c r="J59" i="16"/>
  <c r="K59" i="16"/>
  <c r="I59" i="16"/>
  <c r="N59" i="16"/>
  <c r="C59" i="16"/>
  <c r="C58" i="16"/>
  <c r="L58" i="16"/>
  <c r="M58" i="16"/>
  <c r="N58" i="16"/>
  <c r="F58" i="16"/>
  <c r="E58" i="16" s="1"/>
  <c r="I58" i="16"/>
  <c r="J58" i="16"/>
  <c r="K58" i="16"/>
  <c r="P63" i="15"/>
  <c r="O63" i="15"/>
  <c r="F60" i="16"/>
  <c r="E60" i="16" s="1"/>
  <c r="M60" i="16"/>
  <c r="L60" i="16"/>
  <c r="K60" i="16"/>
  <c r="C60" i="16"/>
  <c r="I60" i="16"/>
  <c r="N60" i="16"/>
  <c r="J60" i="16"/>
  <c r="O65" i="15"/>
  <c r="P65" i="15"/>
  <c r="F8" i="16"/>
  <c r="E8" i="16" s="1"/>
  <c r="N8" i="16"/>
  <c r="C8" i="16"/>
  <c r="J8" i="16"/>
  <c r="L8" i="16"/>
  <c r="I8" i="16"/>
  <c r="K8" i="16"/>
  <c r="M8" i="16"/>
  <c r="M7" i="16"/>
  <c r="I7" i="16"/>
  <c r="L7" i="16"/>
  <c r="J7" i="16"/>
  <c r="C7" i="16"/>
  <c r="K7" i="16"/>
  <c r="F7" i="16"/>
  <c r="E7" i="16" s="1"/>
  <c r="N7" i="16"/>
  <c r="AH6" i="2"/>
  <c r="AG8" i="2"/>
  <c r="AH7" i="2"/>
  <c r="A429" i="13" s="1"/>
  <c r="AH84" i="17" l="1"/>
  <c r="AO84" i="17" s="1"/>
  <c r="Q47" i="1"/>
  <c r="Z3" i="7" s="1"/>
  <c r="AB3" i="7" s="1"/>
  <c r="M3" i="7"/>
  <c r="A286" i="13"/>
  <c r="AD55" i="15"/>
  <c r="AM55" i="15"/>
  <c r="AD53" i="15"/>
  <c r="AM53" i="15"/>
  <c r="AM47" i="15"/>
  <c r="AM48" i="15"/>
  <c r="AD49" i="15"/>
  <c r="AM49" i="15"/>
  <c r="AM52" i="15"/>
  <c r="AD52" i="15"/>
  <c r="AD57" i="15"/>
  <c r="AM57" i="15"/>
  <c r="AD50" i="15"/>
  <c r="AM50" i="15"/>
  <c r="AM58" i="15"/>
  <c r="AD58" i="15"/>
  <c r="AM54" i="15"/>
  <c r="AD54" i="15"/>
  <c r="AD56" i="15"/>
  <c r="AM56" i="15"/>
  <c r="AM59" i="15"/>
  <c r="AD59" i="15"/>
  <c r="AM51" i="15"/>
  <c r="AD51" i="15"/>
  <c r="AM46" i="15"/>
  <c r="AL45" i="15"/>
  <c r="K45" i="15" s="1"/>
  <c r="AM45" i="15"/>
  <c r="AL44" i="15"/>
  <c r="K44" i="15" s="1"/>
  <c r="AM44" i="15"/>
  <c r="AL43" i="15"/>
  <c r="K43" i="15" s="1"/>
  <c r="AM43" i="15"/>
  <c r="AL42" i="15"/>
  <c r="K42" i="15" s="1"/>
  <c r="AM42" i="15"/>
  <c r="AM41" i="15"/>
  <c r="AM40" i="15"/>
  <c r="AM39" i="15"/>
  <c r="AL39" i="15"/>
  <c r="K39" i="15" s="1"/>
  <c r="AM38" i="15"/>
  <c r="AL37" i="15"/>
  <c r="K37" i="15" s="1"/>
  <c r="AM37" i="15"/>
  <c r="AM36" i="15"/>
  <c r="AL36" i="15"/>
  <c r="K36" i="15" s="1"/>
  <c r="AM35" i="15"/>
  <c r="AM34" i="15"/>
  <c r="AL34" i="15"/>
  <c r="K34" i="15" s="1"/>
  <c r="AL33" i="15"/>
  <c r="K33" i="15" s="1"/>
  <c r="AM33" i="15"/>
  <c r="AD28" i="15"/>
  <c r="AM28" i="15"/>
  <c r="AD27" i="15"/>
  <c r="AM27" i="15"/>
  <c r="AD26" i="15"/>
  <c r="AM26" i="15"/>
  <c r="AM25" i="15"/>
  <c r="AD25" i="15"/>
  <c r="AD24" i="15"/>
  <c r="AM24" i="15"/>
  <c r="AD23" i="15"/>
  <c r="AM23" i="15"/>
  <c r="AM22" i="15"/>
  <c r="AD22" i="15"/>
  <c r="AM21" i="15"/>
  <c r="AD21" i="15"/>
  <c r="AD20" i="15"/>
  <c r="AM20" i="15"/>
  <c r="AD19" i="15"/>
  <c r="AM19" i="15"/>
  <c r="AM18" i="15"/>
  <c r="AD18" i="15"/>
  <c r="AM17" i="15"/>
  <c r="AD17" i="15"/>
  <c r="AD16" i="15"/>
  <c r="AM16" i="15"/>
  <c r="AD15" i="15"/>
  <c r="AH15" i="15"/>
  <c r="AL15" i="15" s="1"/>
  <c r="K15" i="15" s="1"/>
  <c r="AM15" i="15"/>
  <c r="AM14" i="15"/>
  <c r="AD14" i="15"/>
  <c r="AH14" i="15"/>
  <c r="AL14" i="15" s="1"/>
  <c r="K14" i="15" s="1"/>
  <c r="AM60" i="15"/>
  <c r="AD60" i="15"/>
  <c r="AL60" i="15"/>
  <c r="K60" i="15" s="1"/>
  <c r="AD61" i="15"/>
  <c r="AL61" i="15"/>
  <c r="K61" i="15" s="1"/>
  <c r="AM61" i="15"/>
  <c r="AM62" i="15"/>
  <c r="AD62" i="15"/>
  <c r="AL62" i="15"/>
  <c r="K62" i="15" s="1"/>
  <c r="AM64" i="15"/>
  <c r="AD64" i="15"/>
  <c r="AD63" i="15"/>
  <c r="AM63" i="15"/>
  <c r="AD65" i="15"/>
  <c r="AM65" i="15"/>
  <c r="AM13" i="15"/>
  <c r="AD13" i="15"/>
  <c r="AD12" i="15"/>
  <c r="AM12" i="15"/>
  <c r="A287" i="13"/>
  <c r="A428" i="13"/>
  <c r="AO6" i="2"/>
  <c r="A2" i="13"/>
  <c r="A2" i="12"/>
  <c r="AG9" i="2"/>
  <c r="AH8" i="2"/>
  <c r="A3" i="13"/>
  <c r="AO7" i="2"/>
  <c r="A3" i="12"/>
  <c r="AH85" i="17" l="1"/>
  <c r="AO85" i="17" s="1"/>
  <c r="AO7" i="15"/>
  <c r="AP7" i="15"/>
  <c r="U7" i="15"/>
  <c r="T7" i="15"/>
  <c r="A288" i="13"/>
  <c r="AG10" i="2"/>
  <c r="AH9" i="2"/>
  <c r="A4" i="13"/>
  <c r="AO8" i="2"/>
  <c r="A4" i="12"/>
  <c r="AH86" i="17" l="1"/>
  <c r="AO86" i="17" s="1"/>
  <c r="AQ7" i="15"/>
  <c r="V7" i="15"/>
  <c r="A289" i="13"/>
  <c r="AG11" i="2"/>
  <c r="AH10" i="2"/>
  <c r="AO9" i="2"/>
  <c r="A5" i="13"/>
  <c r="A5" i="12"/>
  <c r="AH87" i="17" l="1"/>
  <c r="AO87" i="17" s="1"/>
  <c r="A432" i="13"/>
  <c r="W7" i="15"/>
  <c r="AR7" i="15"/>
  <c r="A290" i="13"/>
  <c r="AG12" i="2"/>
  <c r="AH11" i="2"/>
  <c r="AO10" i="2"/>
  <c r="A6" i="13"/>
  <c r="A6" i="12"/>
  <c r="AH88" i="17" l="1"/>
  <c r="AO88" i="17" s="1"/>
  <c r="A433" i="13"/>
  <c r="A291" i="13"/>
  <c r="AG13" i="2"/>
  <c r="AH12" i="2"/>
  <c r="A7" i="13"/>
  <c r="AO11" i="2"/>
  <c r="A7" i="12"/>
  <c r="AH89" i="17" l="1"/>
  <c r="AO89" i="17" s="1"/>
  <c r="AG14" i="2"/>
  <c r="AH13" i="2"/>
  <c r="AO12" i="2"/>
  <c r="A8" i="13"/>
  <c r="A8" i="12"/>
  <c r="AH90" i="17" l="1"/>
  <c r="AO90" i="17" s="1"/>
  <c r="AG15" i="2"/>
  <c r="AH14" i="2"/>
  <c r="AO13" i="2"/>
  <c r="A9" i="13"/>
  <c r="A9" i="12"/>
  <c r="AH91" i="17" l="1"/>
  <c r="AO91" i="17" s="1"/>
  <c r="AG16" i="2"/>
  <c r="AH15" i="2"/>
  <c r="A294" i="13"/>
  <c r="A436" i="13"/>
  <c r="AO14" i="2"/>
  <c r="A10" i="13"/>
  <c r="A10" i="12"/>
  <c r="AH92" i="17" l="1"/>
  <c r="AO92" i="17" s="1"/>
  <c r="AG17" i="2"/>
  <c r="AH16" i="2"/>
  <c r="A11" i="13"/>
  <c r="A11" i="12"/>
  <c r="AO15" i="2"/>
  <c r="AH74" i="2"/>
  <c r="A500" i="13"/>
  <c r="AH93" i="17" l="1"/>
  <c r="AO93" i="17" s="1"/>
  <c r="A12" i="13"/>
  <c r="A12" i="12"/>
  <c r="AO16" i="2"/>
  <c r="AG18" i="2"/>
  <c r="AH17" i="2"/>
  <c r="A496" i="13"/>
  <c r="A355" i="13"/>
  <c r="A70" i="13"/>
  <c r="A70" i="12"/>
  <c r="AO74" i="2"/>
  <c r="AH94" i="17" l="1"/>
  <c r="AO94" i="17" s="1"/>
  <c r="AG19" i="2"/>
  <c r="AH18" i="2"/>
  <c r="A13" i="13"/>
  <c r="A13" i="12"/>
  <c r="AO17" i="2"/>
  <c r="A501" i="13"/>
  <c r="AH95" i="17" l="1"/>
  <c r="AO95" i="17" s="1"/>
  <c r="AO9" i="15"/>
  <c r="AG20" i="2"/>
  <c r="AH19" i="2"/>
  <c r="A14" i="13"/>
  <c r="A14" i="12"/>
  <c r="AO18" i="2"/>
  <c r="AH96" i="17" l="1"/>
  <c r="AO96" i="17" s="1"/>
  <c r="AG21" i="2"/>
  <c r="AH20" i="2"/>
  <c r="A15" i="13"/>
  <c r="A15" i="12"/>
  <c r="AO19" i="2"/>
  <c r="A503" i="13"/>
  <c r="AH97" i="17" l="1"/>
  <c r="AO97" i="17" s="1"/>
  <c r="AG22" i="2"/>
  <c r="AH21" i="2"/>
  <c r="A16" i="13"/>
  <c r="A16" i="12"/>
  <c r="AO20" i="2"/>
  <c r="AH98" i="17" l="1"/>
  <c r="AO98" i="17" s="1"/>
  <c r="AG23" i="2"/>
  <c r="AH22" i="2"/>
  <c r="A17" i="13"/>
  <c r="A17" i="12"/>
  <c r="AO21" i="2"/>
  <c r="A505" i="13"/>
  <c r="AH99" i="17" l="1"/>
  <c r="AO99" i="17" s="1"/>
  <c r="AG24" i="2"/>
  <c r="AH23" i="2"/>
  <c r="A18" i="13"/>
  <c r="A18" i="12"/>
  <c r="AO22" i="2"/>
  <c r="A569" i="13"/>
  <c r="AH100" i="17" l="1"/>
  <c r="AO100" i="17" s="1"/>
  <c r="AG25" i="2"/>
  <c r="AG26" i="2" s="1"/>
  <c r="AH24" i="2"/>
  <c r="A19" i="13"/>
  <c r="A19" i="12"/>
  <c r="AO23" i="2"/>
  <c r="AH101" i="17" l="1"/>
  <c r="AO101" i="17" s="1"/>
  <c r="AH25" i="2"/>
  <c r="A20" i="13"/>
  <c r="A20" i="12"/>
  <c r="AO24" i="2"/>
  <c r="AG27" i="2"/>
  <c r="AH26" i="2"/>
  <c r="A21" i="13"/>
  <c r="L11" i="15"/>
  <c r="AC11" i="15"/>
  <c r="X11" i="15"/>
  <c r="B66" i="15"/>
  <c r="A61" i="16"/>
  <c r="L66" i="15"/>
  <c r="DR66" i="15" s="1"/>
  <c r="AC66" i="15"/>
  <c r="AH102" i="17" l="1"/>
  <c r="AO102" i="17" s="1"/>
  <c r="DR11" i="15"/>
  <c r="B61" i="16"/>
  <c r="A21" i="12"/>
  <c r="AO25" i="2"/>
  <c r="AG28" i="2"/>
  <c r="AH28" i="2" s="1"/>
  <c r="AH27" i="2"/>
  <c r="A22" i="13"/>
  <c r="A22" i="12"/>
  <c r="AO26" i="2"/>
  <c r="B11" i="15"/>
  <c r="N61" i="16"/>
  <c r="M61" i="16"/>
  <c r="K61" i="16"/>
  <c r="L61" i="16"/>
  <c r="C61" i="16"/>
  <c r="I61" i="16"/>
  <c r="J61" i="16"/>
  <c r="F61" i="16"/>
  <c r="E61" i="16" s="1"/>
  <c r="P66" i="15"/>
  <c r="O66" i="15"/>
  <c r="P11" i="15" l="1"/>
  <c r="B6" i="16"/>
  <c r="AG29" i="2"/>
  <c r="AG30" i="2" s="1"/>
  <c r="A23" i="13"/>
  <c r="A23" i="12"/>
  <c r="AO27" i="2"/>
  <c r="A24" i="13"/>
  <c r="A24" i="12"/>
  <c r="AO28" i="2"/>
  <c r="AH29" i="2"/>
  <c r="M6" i="16"/>
  <c r="I6" i="16"/>
  <c r="J6" i="16"/>
  <c r="L6" i="16"/>
  <c r="F6" i="16"/>
  <c r="E6" i="16" s="1"/>
  <c r="C6" i="16"/>
  <c r="N6" i="16"/>
  <c r="K6" i="16"/>
  <c r="AG66" i="15"/>
  <c r="AM66" i="15"/>
  <c r="AF66" i="15"/>
  <c r="AE66" i="15"/>
  <c r="AD66" i="15"/>
  <c r="A25" i="13" l="1"/>
  <c r="A25" i="12"/>
  <c r="AO29" i="2"/>
  <c r="AG31" i="2"/>
  <c r="AH30" i="2"/>
  <c r="AG11" i="15"/>
  <c r="AE11" i="15"/>
  <c r="AM11" i="15"/>
  <c r="AF11" i="15"/>
  <c r="AD11" i="15"/>
  <c r="AN61" i="15"/>
  <c r="AN15" i="15"/>
  <c r="AN74" i="15"/>
  <c r="AN68" i="15"/>
  <c r="AN71" i="15"/>
  <c r="AN48" i="15"/>
  <c r="AN43" i="15"/>
  <c r="AN35" i="15"/>
  <c r="AN37" i="15"/>
  <c r="AN41" i="15"/>
  <c r="AN44" i="15"/>
  <c r="AN39" i="15"/>
  <c r="AN50" i="15"/>
  <c r="AN20" i="15"/>
  <c r="AN23" i="15"/>
  <c r="AN62" i="15"/>
  <c r="AN69" i="15"/>
  <c r="AN77" i="15"/>
  <c r="AN59" i="15"/>
  <c r="AN38" i="15"/>
  <c r="AN40" i="15"/>
  <c r="AN36" i="15"/>
  <c r="AN34" i="15"/>
  <c r="AN46" i="15"/>
  <c r="AN24" i="15"/>
  <c r="AN28" i="15"/>
  <c r="AN64" i="15"/>
  <c r="AN19" i="15"/>
  <c r="AN16" i="15"/>
  <c r="AN63" i="15"/>
  <c r="AN60" i="15"/>
  <c r="AN70" i="15"/>
  <c r="AN73" i="15"/>
  <c r="AN75" i="15"/>
  <c r="AN45" i="15"/>
  <c r="AN47" i="15"/>
  <c r="AN58" i="15"/>
  <c r="AN51" i="15"/>
  <c r="AN56" i="15"/>
  <c r="AN26" i="15"/>
  <c r="AN55" i="15"/>
  <c r="AN49" i="15"/>
  <c r="AN57" i="15"/>
  <c r="AN18" i="15"/>
  <c r="AN21" i="15"/>
  <c r="AN22" i="15"/>
  <c r="AN65" i="15"/>
  <c r="AN14" i="15"/>
  <c r="AN67" i="15"/>
  <c r="AN72" i="15"/>
  <c r="AN76" i="15"/>
  <c r="AN27" i="15"/>
  <c r="AN52" i="15"/>
  <c r="AN54" i="15"/>
  <c r="AN25" i="15"/>
  <c r="AN42" i="15"/>
  <c r="AN53" i="15"/>
  <c r="AN33" i="15"/>
  <c r="AN13" i="15"/>
  <c r="AN17" i="15"/>
  <c r="AN12" i="15"/>
  <c r="AN66" i="15"/>
  <c r="AG32" i="2" l="1"/>
  <c r="AH31" i="2"/>
  <c r="A26" i="13"/>
  <c r="A26" i="12"/>
  <c r="AO30" i="2"/>
  <c r="AN11" i="15"/>
  <c r="AL46" i="15"/>
  <c r="K46" i="15" s="1"/>
  <c r="AL53" i="15"/>
  <c r="K53" i="15" s="1"/>
  <c r="AL47" i="15"/>
  <c r="K47" i="15" s="1"/>
  <c r="AL51" i="15"/>
  <c r="K51" i="15" s="1"/>
  <c r="AL55" i="15"/>
  <c r="K55" i="15" s="1"/>
  <c r="AL49" i="15"/>
  <c r="K49" i="15" s="1"/>
  <c r="AL52" i="15"/>
  <c r="K52" i="15" s="1"/>
  <c r="AL54" i="15"/>
  <c r="K54" i="15" s="1"/>
  <c r="AL50" i="15"/>
  <c r="K50" i="15" s="1"/>
  <c r="AL58" i="15"/>
  <c r="K58" i="15" s="1"/>
  <c r="AL48" i="15"/>
  <c r="K48" i="15" s="1"/>
  <c r="AL57" i="15"/>
  <c r="K57" i="15" s="1"/>
  <c r="AL56" i="15"/>
  <c r="K56" i="15" s="1"/>
  <c r="AL59" i="15"/>
  <c r="K59" i="15" s="1"/>
  <c r="AH27" i="15"/>
  <c r="AL27" i="15" s="1"/>
  <c r="AL41" i="15"/>
  <c r="K41" i="15" s="1"/>
  <c r="AL40" i="15"/>
  <c r="K40" i="15" s="1"/>
  <c r="AH25" i="15"/>
  <c r="AL25" i="15" s="1"/>
  <c r="K25" i="15" s="1"/>
  <c r="AL38" i="15"/>
  <c r="K38" i="15" s="1"/>
  <c r="AH26" i="15"/>
  <c r="AL26" i="15" s="1"/>
  <c r="K26" i="15" s="1"/>
  <c r="AL35" i="15"/>
  <c r="K35" i="15" s="1"/>
  <c r="AH19" i="15"/>
  <c r="AL19" i="15" s="1"/>
  <c r="K19" i="15" s="1"/>
  <c r="AH24" i="15"/>
  <c r="AL24" i="15" s="1"/>
  <c r="K24" i="15" s="1"/>
  <c r="AH28" i="15"/>
  <c r="AL28" i="15" s="1"/>
  <c r="AL63" i="15"/>
  <c r="K63" i="15" s="1"/>
  <c r="AH12" i="15"/>
  <c r="AL12" i="15" s="1"/>
  <c r="K12" i="15" s="1"/>
  <c r="AH23" i="15"/>
  <c r="AL23" i="15" s="1"/>
  <c r="K23" i="15" s="1"/>
  <c r="AH21" i="15"/>
  <c r="AL21" i="15" s="1"/>
  <c r="K21" i="15" s="1"/>
  <c r="AH17" i="15"/>
  <c r="AL17" i="15" s="1"/>
  <c r="K17" i="15" s="1"/>
  <c r="AH16" i="15"/>
  <c r="AL16" i="15" s="1"/>
  <c r="K16" i="15" s="1"/>
  <c r="AH22" i="15"/>
  <c r="AL22" i="15" s="1"/>
  <c r="K22" i="15" s="1"/>
  <c r="AH18" i="15"/>
  <c r="AL18" i="15" s="1"/>
  <c r="K18" i="15" s="1"/>
  <c r="AL64" i="15"/>
  <c r="K64" i="15" s="1"/>
  <c r="AH13" i="15"/>
  <c r="AL13" i="15" s="1"/>
  <c r="K13" i="15" s="1"/>
  <c r="AH20" i="15"/>
  <c r="AL20" i="15" s="1"/>
  <c r="K20" i="15" s="1"/>
  <c r="AL65" i="15"/>
  <c r="K65" i="15" s="1"/>
  <c r="AG33" i="2" l="1"/>
  <c r="AH32" i="2"/>
  <c r="A27" i="13"/>
  <c r="A27" i="12"/>
  <c r="AO31" i="2"/>
  <c r="AL72" i="15"/>
  <c r="K72" i="15" s="1"/>
  <c r="AL70" i="15"/>
  <c r="K70" i="15" s="1"/>
  <c r="AL71" i="15"/>
  <c r="K71" i="15" s="1"/>
  <c r="AL68" i="15"/>
  <c r="K68" i="15" s="1"/>
  <c r="AL73" i="15"/>
  <c r="K73" i="15" s="1"/>
  <c r="AL75" i="15"/>
  <c r="K75" i="15" s="1"/>
  <c r="AL69" i="15"/>
  <c r="K69" i="15" s="1"/>
  <c r="AL74" i="15"/>
  <c r="K74" i="15" s="1"/>
  <c r="AL76" i="15"/>
  <c r="K76" i="15" s="1"/>
  <c r="AL67" i="15"/>
  <c r="K67" i="15" s="1"/>
  <c r="AL66" i="15"/>
  <c r="K66" i="15" s="1"/>
  <c r="A28" i="13" l="1"/>
  <c r="A28" i="12"/>
  <c r="AO32" i="2"/>
  <c r="AG34" i="2"/>
  <c r="AG35" i="2" s="1"/>
  <c r="AG36" i="2" s="1"/>
  <c r="AG37" i="2" s="1"/>
  <c r="AG38" i="2" s="1"/>
  <c r="AG39" i="2" s="1"/>
  <c r="AG40" i="2" s="1"/>
  <c r="AG41" i="2" s="1"/>
  <c r="AG42" i="2" s="1"/>
  <c r="AG43" i="2" s="1"/>
  <c r="AG44" i="2" s="1"/>
  <c r="AG45" i="2" s="1"/>
  <c r="AG46" i="2" s="1"/>
  <c r="AG47" i="2" s="1"/>
  <c r="AG48" i="2" s="1"/>
  <c r="AG49" i="2" s="1"/>
  <c r="AG50" i="2" s="1"/>
  <c r="AG51" i="2" s="1"/>
  <c r="AG52" i="2" s="1"/>
  <c r="AG53" i="2" s="1"/>
  <c r="AG54" i="2" s="1"/>
  <c r="AG55" i="2" s="1"/>
  <c r="AG56" i="2" s="1"/>
  <c r="AG57" i="2" s="1"/>
  <c r="AG58" i="2" s="1"/>
  <c r="AG59" i="2" s="1"/>
  <c r="AG60" i="2" s="1"/>
  <c r="AG61" i="2" s="1"/>
  <c r="AG62" i="2" s="1"/>
  <c r="AG63" i="2" s="1"/>
  <c r="AG64" i="2" s="1"/>
  <c r="AG65" i="2" s="1"/>
  <c r="AH33" i="2"/>
  <c r="A29" i="13" l="1"/>
  <c r="A29" i="12"/>
  <c r="AO33" i="2"/>
  <c r="AG66" i="2"/>
  <c r="AG67" i="2" s="1"/>
  <c r="AG68" i="2" s="1"/>
  <c r="AG69" i="2" s="1"/>
  <c r="AG70" i="2" l="1"/>
  <c r="AG71" i="2" s="1"/>
  <c r="AG72" i="2" s="1"/>
  <c r="AG73" i="2" s="1"/>
  <c r="AG74" i="2" s="1"/>
  <c r="A497" i="13"/>
  <c r="AG75" i="2" l="1"/>
  <c r="AG78" i="2" l="1"/>
  <c r="AG6" i="17"/>
  <c r="AG7" i="17" s="1"/>
  <c r="AG8" i="17" s="1"/>
  <c r="AG9" i="17" s="1"/>
  <c r="AG10" i="17" s="1"/>
  <c r="AG11" i="17" s="1"/>
  <c r="AG12" i="17" s="1"/>
  <c r="AG13" i="17" s="1"/>
  <c r="AG14" i="17" s="1"/>
  <c r="AG15" i="17" s="1"/>
  <c r="AG16" i="17" s="1"/>
  <c r="AG17" i="17" s="1"/>
  <c r="AG18" i="17" s="1"/>
  <c r="AG19" i="17" s="1"/>
  <c r="AG20" i="17" s="1"/>
  <c r="AG21" i="17" s="1"/>
  <c r="AG22" i="17" s="1"/>
  <c r="AG23" i="17" s="1"/>
  <c r="AG24" i="17" s="1"/>
  <c r="AG25" i="17" s="1"/>
  <c r="AG26" i="17" s="1"/>
  <c r="AG27" i="17" s="1"/>
  <c r="AG28" i="17" s="1"/>
  <c r="AG29" i="17" s="1"/>
  <c r="AG30" i="17" s="1"/>
  <c r="AG31" i="17" s="1"/>
  <c r="AG32" i="17" s="1"/>
  <c r="AG33" i="17" s="1"/>
  <c r="AG34" i="17" s="1"/>
  <c r="AG35" i="17" s="1"/>
  <c r="AG36" i="17" s="1"/>
  <c r="AG37" i="17" s="1"/>
  <c r="AG38" i="17" s="1"/>
  <c r="AG39" i="17" s="1"/>
  <c r="AG40" i="17" s="1"/>
  <c r="AG41" i="17" s="1"/>
  <c r="AG42" i="17" s="1"/>
  <c r="AG43" i="17" s="1"/>
  <c r="AG44" i="17" s="1"/>
  <c r="AG45" i="17" s="1"/>
  <c r="AG46" i="17" s="1"/>
  <c r="AG47" i="17" s="1"/>
  <c r="AG48" i="17" s="1"/>
  <c r="AG49" i="17" s="1"/>
  <c r="AG50" i="17" s="1"/>
  <c r="AG51" i="17" s="1"/>
  <c r="AG52" i="17" s="1"/>
  <c r="AG53" i="17" s="1"/>
  <c r="AG54" i="17" s="1"/>
  <c r="AG55" i="17" s="1"/>
  <c r="AG56" i="17" s="1"/>
  <c r="AG57" i="17" s="1"/>
  <c r="AG58" i="17" s="1"/>
  <c r="AG59" i="17" s="1"/>
  <c r="AG60" i="17" s="1"/>
  <c r="AG61" i="17" s="1"/>
  <c r="AG62" i="17" s="1"/>
  <c r="AG63" i="17" s="1"/>
  <c r="AG64" i="17" s="1"/>
  <c r="AG65" i="17" s="1"/>
  <c r="AG66" i="17" s="1"/>
  <c r="AG67" i="17" s="1"/>
  <c r="AG68" i="17" s="1"/>
  <c r="AG69" i="17" s="1"/>
  <c r="AG70" i="17" s="1"/>
  <c r="AG71" i="17" s="1"/>
  <c r="AG72" i="17" s="1"/>
  <c r="AG73" i="17" s="1"/>
  <c r="AG74" i="17" s="1"/>
  <c r="AG75" i="17" s="1"/>
  <c r="AG78" i="17" s="1"/>
  <c r="AG79" i="17" s="1"/>
  <c r="AG80" i="17" s="1"/>
  <c r="AG81" i="17" s="1"/>
  <c r="AG82" i="17" s="1"/>
  <c r="AG83" i="17" s="1"/>
  <c r="AG84" i="17" s="1"/>
  <c r="AG85" i="17" s="1"/>
  <c r="AG86" i="17" s="1"/>
  <c r="AG87" i="17" s="1"/>
  <c r="AG88" i="17" s="1"/>
  <c r="AG89" i="17" s="1"/>
  <c r="AG90" i="17" s="1"/>
  <c r="AG91" i="17" s="1"/>
  <c r="AG92" i="17" s="1"/>
  <c r="AG93" i="17" s="1"/>
  <c r="AG94" i="17" s="1"/>
  <c r="AG95" i="17" s="1"/>
  <c r="AG96" i="17" s="1"/>
  <c r="AG97" i="17" s="1"/>
  <c r="AG98" i="17" s="1"/>
  <c r="AG99" i="17" s="1"/>
  <c r="AG100" i="17" s="1"/>
  <c r="AG101" i="17" s="1"/>
  <c r="AG102" i="17" s="1"/>
  <c r="AG103" i="17" s="1"/>
  <c r="AG104" i="17" s="1"/>
  <c r="AG105" i="17" s="1"/>
  <c r="AG106" i="17" s="1"/>
  <c r="AG107" i="17" s="1"/>
  <c r="AG108" i="17" s="1"/>
  <c r="AG109" i="17" s="1"/>
  <c r="AG110" i="17" s="1"/>
  <c r="AG111" i="17" s="1"/>
  <c r="AG112" i="17" s="1"/>
  <c r="AG113" i="17" s="1"/>
  <c r="AG114" i="17" s="1"/>
  <c r="AG115" i="17" s="1"/>
  <c r="AG116" i="17" s="1"/>
  <c r="AG117" i="17" s="1"/>
  <c r="AG118" i="17" s="1"/>
  <c r="AG119" i="17" s="1"/>
  <c r="AG120" i="17" s="1"/>
  <c r="AG121" i="17" s="1"/>
  <c r="AG122" i="17" s="1"/>
  <c r="AG123" i="17" s="1"/>
  <c r="AG124" i="17" s="1"/>
  <c r="AG125" i="17" s="1"/>
  <c r="AG126" i="17" s="1"/>
  <c r="AG127" i="17" s="1"/>
  <c r="AG128" i="17" s="1"/>
  <c r="AG129" i="17" s="1"/>
  <c r="AG130" i="17" s="1"/>
  <c r="AG131" i="17" s="1"/>
  <c r="AG132" i="17" s="1"/>
  <c r="AG133" i="17" s="1"/>
  <c r="AG134" i="17" s="1"/>
  <c r="AG135" i="17" s="1"/>
  <c r="AG136" i="17" s="1"/>
  <c r="AG137" i="17" s="1"/>
  <c r="AG138" i="17" s="1"/>
  <c r="AG139" i="17" s="1"/>
  <c r="AG140" i="17" s="1"/>
  <c r="AG141" i="17" s="1"/>
  <c r="AG142" i="17" s="1"/>
  <c r="AG143" i="17" s="1"/>
  <c r="AG144" i="17" s="1"/>
  <c r="AG145" i="17" s="1"/>
  <c r="AG146" i="17" s="1"/>
  <c r="AG147" i="17" s="1"/>
  <c r="AH75" i="2"/>
  <c r="CG8" i="15" l="1"/>
  <c r="CG11" i="15"/>
  <c r="CG9" i="15"/>
  <c r="CG10" i="15"/>
  <c r="CG12" i="15"/>
  <c r="CG13" i="15"/>
  <c r="CG15" i="15"/>
  <c r="CG14" i="15"/>
  <c r="CG16" i="15"/>
  <c r="CG21" i="15"/>
  <c r="CG19" i="15"/>
  <c r="CG20" i="15"/>
  <c r="CG23" i="15"/>
  <c r="CG22" i="15"/>
  <c r="CG26" i="15"/>
  <c r="CG24" i="15"/>
  <c r="CG25" i="15"/>
  <c r="CG18" i="15"/>
  <c r="CG17" i="15"/>
  <c r="CG90" i="15"/>
  <c r="CG62" i="15"/>
  <c r="CG78" i="15"/>
  <c r="CG103" i="15"/>
  <c r="CG96" i="15"/>
  <c r="CG104" i="15"/>
  <c r="CG74" i="15"/>
  <c r="CG81" i="15"/>
  <c r="CG65" i="15"/>
  <c r="CG33" i="15"/>
  <c r="CG35" i="15"/>
  <c r="CG53" i="15"/>
  <c r="CG73" i="15"/>
  <c r="CG52" i="15"/>
  <c r="CG61" i="15"/>
  <c r="CG95" i="15"/>
  <c r="CG44" i="15"/>
  <c r="CG71" i="15"/>
  <c r="CG51" i="15"/>
  <c r="CG97" i="15"/>
  <c r="CG67" i="15"/>
  <c r="CG89" i="15"/>
  <c r="CG32" i="15"/>
  <c r="CG70" i="15"/>
  <c r="CG101" i="15"/>
  <c r="CG91" i="15"/>
  <c r="CG58" i="15"/>
  <c r="CG63" i="15"/>
  <c r="CG107" i="15"/>
  <c r="CG38" i="15"/>
  <c r="CG30" i="15"/>
  <c r="CG42" i="15"/>
  <c r="CG93" i="15"/>
  <c r="CG43" i="15"/>
  <c r="CG55" i="15"/>
  <c r="CG98" i="15"/>
  <c r="CG27" i="15"/>
  <c r="CG75" i="15"/>
  <c r="CG76" i="15"/>
  <c r="CG68" i="15"/>
  <c r="CG40" i="15"/>
  <c r="CG87" i="15"/>
  <c r="CG31" i="15"/>
  <c r="CG85" i="15"/>
  <c r="CG37" i="15"/>
  <c r="CG29" i="15"/>
  <c r="CG36" i="15"/>
  <c r="CG56" i="15"/>
  <c r="CG50" i="15"/>
  <c r="CG106" i="15"/>
  <c r="CG84" i="15"/>
  <c r="CG49" i="15"/>
  <c r="CG48" i="15"/>
  <c r="CG82" i="15"/>
  <c r="CG47" i="15"/>
  <c r="CG88" i="15"/>
  <c r="CG77" i="15"/>
  <c r="CG57" i="15"/>
  <c r="CG86" i="15"/>
  <c r="CG72" i="15"/>
  <c r="CG45" i="15"/>
  <c r="CG41" i="15"/>
  <c r="CG69" i="15"/>
  <c r="CG80" i="15"/>
  <c r="CG83" i="15"/>
  <c r="CG105" i="15"/>
  <c r="CG60" i="15"/>
  <c r="CG92" i="15"/>
  <c r="CG54" i="15"/>
  <c r="CG34" i="15"/>
  <c r="CG39" i="15"/>
  <c r="CG79" i="15"/>
  <c r="CG28" i="15"/>
  <c r="CG94" i="15"/>
  <c r="CG59" i="15"/>
  <c r="CG102" i="15"/>
  <c r="CG46" i="15"/>
  <c r="CG64" i="15"/>
  <c r="CG99" i="15"/>
  <c r="CG100" i="15"/>
  <c r="CG66" i="15"/>
  <c r="AO75" i="2"/>
  <c r="A71" i="12"/>
  <c r="A71" i="13"/>
  <c r="AG79" i="2"/>
  <c r="AH78" i="2"/>
  <c r="CE8" i="15" l="1"/>
  <c r="CD9" i="15"/>
  <c r="CE10" i="15"/>
  <c r="CF8" i="15"/>
  <c r="CF9" i="15"/>
  <c r="CH9" i="15"/>
  <c r="CE9" i="15"/>
  <c r="CD11" i="15"/>
  <c r="CH8" i="15"/>
  <c r="CD10" i="15"/>
  <c r="CD8" i="15"/>
  <c r="CE11" i="15"/>
  <c r="CH10" i="15"/>
  <c r="CF10" i="15"/>
  <c r="CH12" i="15"/>
  <c r="CF12" i="15"/>
  <c r="CF11" i="15"/>
  <c r="CD12" i="15"/>
  <c r="CD13" i="15"/>
  <c r="CH15" i="15"/>
  <c r="AR8" i="15" s="1"/>
  <c r="CE12" i="15"/>
  <c r="CE13" i="15"/>
  <c r="CF13" i="15"/>
  <c r="CH14" i="15"/>
  <c r="CH11" i="15"/>
  <c r="CE15" i="15"/>
  <c r="CE14" i="15"/>
  <c r="CH13" i="15"/>
  <c r="CD16" i="15"/>
  <c r="CD14" i="15"/>
  <c r="CD15" i="15"/>
  <c r="CE20" i="15"/>
  <c r="CE21" i="15"/>
  <c r="CD20" i="15"/>
  <c r="CE19" i="15"/>
  <c r="CH20" i="15"/>
  <c r="CF22" i="15"/>
  <c r="CF20" i="15"/>
  <c r="CF19" i="15"/>
  <c r="CD21" i="15"/>
  <c r="CD19" i="15"/>
  <c r="CF21" i="15"/>
  <c r="CH19" i="15"/>
  <c r="CD24" i="15"/>
  <c r="CH23" i="15"/>
  <c r="CH21" i="15"/>
  <c r="CD22" i="15"/>
  <c r="CH24" i="15"/>
  <c r="CE24" i="15"/>
  <c r="CE22" i="15"/>
  <c r="CE23" i="15"/>
  <c r="CH22" i="15"/>
  <c r="CF23" i="15"/>
  <c r="CD23" i="15"/>
  <c r="CD25" i="15"/>
  <c r="CE30" i="15"/>
  <c r="CD26" i="15"/>
  <c r="CF18" i="15"/>
  <c r="CD18" i="15"/>
  <c r="CF14" i="15"/>
  <c r="CF16" i="15"/>
  <c r="CF15" i="15"/>
  <c r="CF17" i="15"/>
  <c r="CH18" i="15"/>
  <c r="CE18" i="15"/>
  <c r="CH16" i="15"/>
  <c r="CE16" i="15"/>
  <c r="CE17" i="15"/>
  <c r="CD17" i="15"/>
  <c r="CH17" i="15"/>
  <c r="CE25" i="15"/>
  <c r="CE62" i="15"/>
  <c r="CD62" i="15"/>
  <c r="CD50" i="15"/>
  <c r="CD64" i="15"/>
  <c r="CE43" i="15"/>
  <c r="CF61" i="15"/>
  <c r="CF82" i="15"/>
  <c r="CD102" i="15"/>
  <c r="CH27" i="15"/>
  <c r="CH44" i="15"/>
  <c r="CE44" i="15"/>
  <c r="CE64" i="15"/>
  <c r="CF29" i="15"/>
  <c r="CE107" i="15"/>
  <c r="CF24" i="15"/>
  <c r="CD53" i="15"/>
  <c r="CF65" i="15"/>
  <c r="CF27" i="15"/>
  <c r="CH41" i="15"/>
  <c r="CF49" i="15"/>
  <c r="CH85" i="15"/>
  <c r="CF31" i="15"/>
  <c r="CH47" i="15"/>
  <c r="CF28" i="15"/>
  <c r="CH46" i="15"/>
  <c r="CH25" i="15"/>
  <c r="CH54" i="15"/>
  <c r="CD103" i="15"/>
  <c r="CF32" i="15"/>
  <c r="CE53" i="15"/>
  <c r="CF25" i="15"/>
  <c r="CH96" i="15"/>
  <c r="CE80" i="15"/>
  <c r="CE29" i="15"/>
  <c r="CF63" i="15"/>
  <c r="CE76" i="15"/>
  <c r="CH28" i="15"/>
  <c r="CH64" i="15"/>
  <c r="CH95" i="15"/>
  <c r="CD34" i="15"/>
  <c r="CD35" i="15"/>
  <c r="CH92" i="15"/>
  <c r="CH77" i="15"/>
  <c r="CD106" i="15"/>
  <c r="CH51" i="15"/>
  <c r="CF58" i="15"/>
  <c r="CF98" i="15"/>
  <c r="CE49" i="15"/>
  <c r="CH103" i="15"/>
  <c r="CH29" i="15"/>
  <c r="CD86" i="15"/>
  <c r="CD83" i="15"/>
  <c r="CH83" i="15"/>
  <c r="CE36" i="15"/>
  <c r="CF85" i="15"/>
  <c r="CF105" i="15"/>
  <c r="CD38" i="15"/>
  <c r="CE106" i="15"/>
  <c r="CF104" i="15"/>
  <c r="CD27" i="15"/>
  <c r="CE91" i="15"/>
  <c r="CD94" i="15"/>
  <c r="CF100" i="15"/>
  <c r="CH48" i="15"/>
  <c r="CH104" i="15"/>
  <c r="CD72" i="15"/>
  <c r="CE96" i="15"/>
  <c r="CF33" i="15"/>
  <c r="CH87" i="15"/>
  <c r="CE65" i="15"/>
  <c r="CD40" i="15"/>
  <c r="CE26" i="15"/>
  <c r="CF60" i="15"/>
  <c r="CH78" i="15"/>
  <c r="CD70" i="15"/>
  <c r="CD36" i="15"/>
  <c r="CE50" i="15"/>
  <c r="CE27" i="15"/>
  <c r="CE77" i="15"/>
  <c r="CF94" i="15"/>
  <c r="CF46" i="15"/>
  <c r="CH81" i="15"/>
  <c r="CE39" i="15"/>
  <c r="CD71" i="15"/>
  <c r="CH79" i="15"/>
  <c r="CD76" i="15"/>
  <c r="CE102" i="15"/>
  <c r="CF67" i="15"/>
  <c r="CH34" i="15"/>
  <c r="CD37" i="15"/>
  <c r="CF26" i="15"/>
  <c r="CH56" i="15"/>
  <c r="CH102" i="15"/>
  <c r="CF80" i="15"/>
  <c r="CE52" i="15"/>
  <c r="CD88" i="15"/>
  <c r="CE87" i="15"/>
  <c r="CE94" i="15"/>
  <c r="CD90" i="15"/>
  <c r="CD100" i="15"/>
  <c r="CE98" i="15"/>
  <c r="CF54" i="15"/>
  <c r="CH105" i="15"/>
  <c r="CE63" i="15"/>
  <c r="CH106" i="15"/>
  <c r="CH89" i="15"/>
  <c r="CF95" i="15"/>
  <c r="CD85" i="15"/>
  <c r="CH80" i="15"/>
  <c r="CF107" i="15"/>
  <c r="CH97" i="15"/>
  <c r="CH93" i="15"/>
  <c r="CH100" i="15"/>
  <c r="CE73" i="15"/>
  <c r="CH71" i="15"/>
  <c r="CF55" i="15"/>
  <c r="CD31" i="15"/>
  <c r="CH43" i="15"/>
  <c r="CD51" i="15"/>
  <c r="CE40" i="15"/>
  <c r="CD52" i="15"/>
  <c r="CD97" i="15"/>
  <c r="CF40" i="15"/>
  <c r="CE85" i="15"/>
  <c r="CF81" i="15"/>
  <c r="CE72" i="15"/>
  <c r="CE28" i="15"/>
  <c r="CF75" i="15"/>
  <c r="CD44" i="15"/>
  <c r="CD84" i="15"/>
  <c r="CH57" i="15"/>
  <c r="CH99" i="15"/>
  <c r="CD73" i="15"/>
  <c r="CD39" i="15"/>
  <c r="CF83" i="15"/>
  <c r="CF34" i="15"/>
  <c r="CF72" i="15"/>
  <c r="CD87" i="15"/>
  <c r="CD43" i="15"/>
  <c r="CH69" i="15"/>
  <c r="CH74" i="15"/>
  <c r="CD89" i="15"/>
  <c r="CD104" i="15"/>
  <c r="CH60" i="15"/>
  <c r="CE35" i="15"/>
  <c r="CD46" i="15"/>
  <c r="CE68" i="15"/>
  <c r="CF88" i="15"/>
  <c r="CH82" i="15"/>
  <c r="CD63" i="15"/>
  <c r="CE32" i="15"/>
  <c r="CD68" i="15"/>
  <c r="CH84" i="15"/>
  <c r="CE86" i="15"/>
  <c r="CD45" i="15"/>
  <c r="CD107" i="15"/>
  <c r="CF77" i="15"/>
  <c r="CE54" i="15"/>
  <c r="CF96" i="15"/>
  <c r="CF76" i="15"/>
  <c r="CH35" i="15"/>
  <c r="CD92" i="15"/>
  <c r="CF36" i="15"/>
  <c r="CF99" i="15"/>
  <c r="CH91" i="15"/>
  <c r="CE104" i="15"/>
  <c r="CD98" i="15"/>
  <c r="CE38" i="15"/>
  <c r="CH49" i="15"/>
  <c r="CD56" i="15"/>
  <c r="CF78" i="15"/>
  <c r="CD29" i="15"/>
  <c r="CH90" i="15"/>
  <c r="CD91" i="15"/>
  <c r="CE46" i="15"/>
  <c r="CE75" i="15"/>
  <c r="CH72" i="15"/>
  <c r="CE71" i="15"/>
  <c r="CF62" i="15"/>
  <c r="CH88" i="15"/>
  <c r="CE59" i="15"/>
  <c r="CH67" i="15"/>
  <c r="CE31" i="15"/>
  <c r="CF103" i="15"/>
  <c r="CD30" i="15"/>
  <c r="CF87" i="15"/>
  <c r="CH86" i="15"/>
  <c r="CF79" i="15"/>
  <c r="CE51" i="15"/>
  <c r="CE89" i="15"/>
  <c r="CD60" i="15"/>
  <c r="CD47" i="15"/>
  <c r="CF41" i="15"/>
  <c r="CF48" i="15"/>
  <c r="CH37" i="15"/>
  <c r="CD61" i="15"/>
  <c r="CE105" i="15"/>
  <c r="CE74" i="15"/>
  <c r="CD49" i="15"/>
  <c r="CH26" i="15"/>
  <c r="CE92" i="15"/>
  <c r="CF52" i="15"/>
  <c r="CF37" i="15"/>
  <c r="CD105" i="15"/>
  <c r="CH36" i="15"/>
  <c r="CE88" i="15"/>
  <c r="CE100" i="15"/>
  <c r="CF90" i="15"/>
  <c r="CF74" i="15"/>
  <c r="CE103" i="15"/>
  <c r="CH94" i="15"/>
  <c r="CD95" i="15"/>
  <c r="CD79" i="15"/>
  <c r="CH66" i="15"/>
  <c r="CE48" i="15"/>
  <c r="CF102" i="15"/>
  <c r="CF38" i="15"/>
  <c r="CF101" i="15"/>
  <c r="CD57" i="15"/>
  <c r="CF86" i="15"/>
  <c r="CH32" i="15"/>
  <c r="CH75" i="15"/>
  <c r="CE69" i="15"/>
  <c r="CF30" i="15"/>
  <c r="CF93" i="15"/>
  <c r="CH62" i="15"/>
  <c r="CE57" i="15"/>
  <c r="CD32" i="15"/>
  <c r="CD93" i="15"/>
  <c r="CD54" i="15"/>
  <c r="CF57" i="15"/>
  <c r="CF47" i="15"/>
  <c r="CD28" i="15"/>
  <c r="CF39" i="15"/>
  <c r="CH68" i="15"/>
  <c r="CF56" i="15"/>
  <c r="CF84" i="15"/>
  <c r="CH53" i="15"/>
  <c r="CH61" i="15"/>
  <c r="CH76" i="15"/>
  <c r="CF69" i="15"/>
  <c r="CD82" i="15"/>
  <c r="CH101" i="15"/>
  <c r="CH52" i="15"/>
  <c r="CD33" i="15"/>
  <c r="CE90" i="15"/>
  <c r="CF59" i="15"/>
  <c r="CD42" i="15"/>
  <c r="CH58" i="15"/>
  <c r="CD55" i="15"/>
  <c r="CD69" i="15"/>
  <c r="CD58" i="15"/>
  <c r="CD66" i="15"/>
  <c r="CE81" i="15"/>
  <c r="CE95" i="15"/>
  <c r="CH50" i="15"/>
  <c r="CE55" i="15"/>
  <c r="CD67" i="15"/>
  <c r="CH55" i="15"/>
  <c r="CF43" i="15"/>
  <c r="CH42" i="15"/>
  <c r="CD74" i="15"/>
  <c r="CE78" i="15"/>
  <c r="CH39" i="15"/>
  <c r="CD80" i="15"/>
  <c r="CE97" i="15"/>
  <c r="CD81" i="15"/>
  <c r="CE99" i="15"/>
  <c r="CH45" i="15"/>
  <c r="CF53" i="15"/>
  <c r="CD65" i="15"/>
  <c r="CF97" i="15"/>
  <c r="CD48" i="15"/>
  <c r="CF50" i="15"/>
  <c r="CE82" i="15"/>
  <c r="CH63" i="15"/>
  <c r="CD59" i="15"/>
  <c r="CE83" i="15"/>
  <c r="CF44" i="15"/>
  <c r="CE70" i="15"/>
  <c r="CD96" i="15"/>
  <c r="CE60" i="15"/>
  <c r="CF106" i="15"/>
  <c r="CD41" i="15"/>
  <c r="CE93" i="15"/>
  <c r="CF42" i="15"/>
  <c r="CH59" i="15"/>
  <c r="CE84" i="15"/>
  <c r="CH33" i="15"/>
  <c r="CF45" i="15"/>
  <c r="CD75" i="15"/>
  <c r="CE47" i="15"/>
  <c r="CE56" i="15"/>
  <c r="CE67" i="15"/>
  <c r="CF68" i="15"/>
  <c r="CE33" i="15"/>
  <c r="CE42" i="15"/>
  <c r="CF89" i="15"/>
  <c r="CE34" i="15"/>
  <c r="CF66" i="15"/>
  <c r="CF73" i="15"/>
  <c r="CF92" i="15"/>
  <c r="CE61" i="15"/>
  <c r="CH107" i="15"/>
  <c r="AQ8" i="15" s="1"/>
  <c r="CH70" i="15"/>
  <c r="CH65" i="15"/>
  <c r="CD99" i="15"/>
  <c r="CE41" i="15"/>
  <c r="CH31" i="15"/>
  <c r="CD77" i="15"/>
  <c r="CE58" i="15"/>
  <c r="CF91" i="15"/>
  <c r="CH38" i="15"/>
  <c r="CF35" i="15"/>
  <c r="CH98" i="15"/>
  <c r="CH40" i="15"/>
  <c r="CF71" i="15"/>
  <c r="CF64" i="15"/>
  <c r="CD78" i="15"/>
  <c r="CD101" i="15"/>
  <c r="CE101" i="15"/>
  <c r="CF51" i="15"/>
  <c r="CH30" i="15"/>
  <c r="CE37" i="15"/>
  <c r="CF70" i="15"/>
  <c r="CE45" i="15"/>
  <c r="CE79" i="15"/>
  <c r="CH73" i="15"/>
  <c r="CE66" i="15"/>
  <c r="CU8" i="15"/>
  <c r="AG80" i="2"/>
  <c r="AH79" i="2"/>
  <c r="CU9" i="15" s="1"/>
  <c r="A358" i="13"/>
  <c r="AO78" i="2"/>
  <c r="AO8" i="15" l="1"/>
  <c r="AP8" i="15"/>
  <c r="CZ8" i="15"/>
  <c r="CX8" i="15"/>
  <c r="CX9" i="15"/>
  <c r="AO79" i="2"/>
  <c r="CZ9" i="15" s="1"/>
  <c r="AG81" i="2"/>
  <c r="AH80" i="2"/>
  <c r="A362" i="13"/>
  <c r="CU10" i="15" l="1"/>
  <c r="A360" i="13"/>
  <c r="AO80" i="2"/>
  <c r="AG82" i="2"/>
  <c r="AH81" i="2"/>
  <c r="A363" i="13"/>
  <c r="CZ10" i="15" l="1"/>
  <c r="CX10" i="15"/>
  <c r="CU11" i="15"/>
  <c r="A361" i="13"/>
  <c r="AG83" i="2"/>
  <c r="AH82" i="2"/>
  <c r="AO81" i="2"/>
  <c r="A364" i="13"/>
  <c r="CU12" i="15" l="1"/>
  <c r="CZ11" i="15"/>
  <c r="CX11" i="15"/>
  <c r="AO82" i="2"/>
  <c r="AG84" i="2"/>
  <c r="AH83" i="2"/>
  <c r="CU13" i="15" l="1"/>
  <c r="CZ12" i="15"/>
  <c r="CX12" i="15"/>
  <c r="AG85" i="2"/>
  <c r="AH84" i="2"/>
  <c r="CU14" i="15" s="1"/>
  <c r="AO83" i="2"/>
  <c r="CZ13" i="15" l="1"/>
  <c r="CX13" i="15"/>
  <c r="CX14" i="15"/>
  <c r="AO84" i="2"/>
  <c r="CZ14" i="15" s="1"/>
  <c r="AG86" i="2"/>
  <c r="AH85" i="2"/>
  <c r="CU15" i="15" l="1"/>
  <c r="AO85" i="2"/>
  <c r="AG87" i="2"/>
  <c r="AH86" i="2"/>
  <c r="CU16" i="15" s="1"/>
  <c r="CX16" i="15" l="1"/>
  <c r="CZ15" i="15"/>
  <c r="CX15" i="15"/>
  <c r="AG88" i="2"/>
  <c r="AH87" i="2"/>
  <c r="AO86" i="2"/>
  <c r="CZ16" i="15" s="1"/>
  <c r="CU17" i="15" l="1"/>
  <c r="AO87" i="2"/>
  <c r="AG89" i="2"/>
  <c r="AH88" i="2"/>
  <c r="CU18" i="15" s="1"/>
  <c r="CX18" i="15" l="1"/>
  <c r="CZ17" i="15"/>
  <c r="CX17" i="15"/>
  <c r="AG90" i="2"/>
  <c r="AH89" i="2"/>
  <c r="CU19" i="15" s="1"/>
  <c r="AO88" i="2"/>
  <c r="CZ18" i="15" s="1"/>
  <c r="CX19" i="15" l="1"/>
  <c r="CW19" i="15"/>
  <c r="CV19" i="15"/>
  <c r="CY19" i="15"/>
  <c r="AO89" i="2"/>
  <c r="CZ19" i="15" s="1"/>
  <c r="AG91" i="2"/>
  <c r="AH90" i="2"/>
  <c r="AG92" i="2" l="1"/>
  <c r="AH91" i="2"/>
  <c r="CU20" i="15"/>
  <c r="AO90" i="2"/>
  <c r="CZ20" i="15" l="1"/>
  <c r="CX20" i="15"/>
  <c r="AG93" i="2"/>
  <c r="AH92" i="2"/>
  <c r="CU21" i="15"/>
  <c r="AO91" i="2"/>
  <c r="CV20" i="15"/>
  <c r="CW20" i="15"/>
  <c r="CY20" i="15"/>
  <c r="CZ21" i="15" l="1"/>
  <c r="CX21" i="15"/>
  <c r="AG94" i="2"/>
  <c r="AH93" i="2"/>
  <c r="CU22" i="15"/>
  <c r="AO92" i="2"/>
  <c r="CY21" i="15"/>
  <c r="CW21" i="15"/>
  <c r="CV21" i="15"/>
  <c r="CZ22" i="15" l="1"/>
  <c r="CX22" i="15"/>
  <c r="AG95" i="2"/>
  <c r="AG96" i="2" s="1"/>
  <c r="AH94" i="2"/>
  <c r="AH95" i="2"/>
  <c r="CU23" i="15"/>
  <c r="AO93" i="2"/>
  <c r="CY22" i="15"/>
  <c r="CV22" i="15"/>
  <c r="CW22" i="15"/>
  <c r="CZ23" i="15" l="1"/>
  <c r="CX23" i="15"/>
  <c r="CU24" i="15"/>
  <c r="AO94" i="2"/>
  <c r="AG97" i="2"/>
  <c r="AH96" i="2"/>
  <c r="CU25" i="15"/>
  <c r="AO95" i="2"/>
  <c r="CV23" i="15"/>
  <c r="CW23" i="15"/>
  <c r="CY23" i="15"/>
  <c r="CZ25" i="15" l="1"/>
  <c r="CX25" i="15"/>
  <c r="CZ24" i="15"/>
  <c r="CX24" i="15"/>
  <c r="AG98" i="2"/>
  <c r="AH97" i="2"/>
  <c r="CU26" i="15"/>
  <c r="AO96" i="2"/>
  <c r="CZ26" i="15" l="1"/>
  <c r="CX26" i="15"/>
  <c r="AG99" i="2"/>
  <c r="AH98" i="2"/>
  <c r="CU27" i="15"/>
  <c r="AO97" i="2"/>
  <c r="A379" i="13"/>
  <c r="CZ27" i="15" l="1"/>
  <c r="CX27" i="15"/>
  <c r="AG100" i="2"/>
  <c r="AH99" i="2"/>
  <c r="CU28" i="15"/>
  <c r="AO98" i="2"/>
  <c r="A380" i="13"/>
  <c r="CZ28" i="15" l="1"/>
  <c r="CX28" i="15"/>
  <c r="AG101" i="2"/>
  <c r="AH100" i="2"/>
  <c r="CU29" i="15"/>
  <c r="AO99" i="2"/>
  <c r="CZ29" i="15" l="1"/>
  <c r="CX29" i="15"/>
  <c r="AG102" i="2"/>
  <c r="AH101" i="2"/>
  <c r="CU30" i="15"/>
  <c r="AO100" i="2"/>
  <c r="AH103" i="2"/>
  <c r="CU33" i="15" s="1"/>
  <c r="CZ30" i="15" l="1"/>
  <c r="CX30" i="15"/>
  <c r="AG103" i="2"/>
  <c r="AG104" i="2" s="1"/>
  <c r="AG105" i="2" s="1"/>
  <c r="AG106" i="2" s="1"/>
  <c r="AG107" i="2" s="1"/>
  <c r="AG108" i="2" s="1"/>
  <c r="AG109" i="2" s="1"/>
  <c r="AG110" i="2" s="1"/>
  <c r="AG111" i="2" s="1"/>
  <c r="AG112" i="2" s="1"/>
  <c r="AG113" i="2" s="1"/>
  <c r="AG114" i="2" s="1"/>
  <c r="AG115" i="2" s="1"/>
  <c r="AG116" i="2" s="1"/>
  <c r="AG117" i="2" s="1"/>
  <c r="AG118" i="2" s="1"/>
  <c r="AG119" i="2" s="1"/>
  <c r="AG120" i="2" s="1"/>
  <c r="AG121" i="2" s="1"/>
  <c r="AG122" i="2" s="1"/>
  <c r="AG123" i="2" s="1"/>
  <c r="AG124" i="2" s="1"/>
  <c r="AG125" i="2" s="1"/>
  <c r="AG126" i="2" s="1"/>
  <c r="AG127" i="2" s="1"/>
  <c r="AG128" i="2" s="1"/>
  <c r="AG129" i="2" s="1"/>
  <c r="AG130" i="2" s="1"/>
  <c r="AG131" i="2" s="1"/>
  <c r="AG132" i="2" s="1"/>
  <c r="AG133" i="2" s="1"/>
  <c r="AG134" i="2" s="1"/>
  <c r="AG135" i="2" s="1"/>
  <c r="AG136" i="2" s="1"/>
  <c r="AG137" i="2" s="1"/>
  <c r="AG138" i="2" s="1"/>
  <c r="AG139" i="2" s="1"/>
  <c r="AG140" i="2" s="1"/>
  <c r="AG141" i="2" s="1"/>
  <c r="AG142" i="2" s="1"/>
  <c r="AG143" i="2" s="1"/>
  <c r="AG144" i="2" s="1"/>
  <c r="AG145" i="2" s="1"/>
  <c r="AG146" i="2" s="1"/>
  <c r="AG147" i="2" s="1"/>
  <c r="AH102" i="2"/>
  <c r="CU31" i="15"/>
  <c r="AO101" i="2"/>
  <c r="AH104" i="2"/>
  <c r="CU34" i="15" s="1"/>
  <c r="AO103" i="2"/>
  <c r="CZ33" i="15" l="1"/>
  <c r="CZ34" i="15"/>
  <c r="CX34" i="15"/>
  <c r="CZ31" i="15"/>
  <c r="CX31" i="15"/>
  <c r="CX33" i="15"/>
  <c r="CU32" i="15"/>
  <c r="AO102" i="2"/>
  <c r="AH105" i="2"/>
  <c r="CU35" i="15" s="1"/>
  <c r="AO104" i="2"/>
  <c r="CZ32" i="15" l="1"/>
  <c r="CX32" i="15"/>
  <c r="CZ35" i="15"/>
  <c r="CX35" i="15"/>
  <c r="AH106" i="2"/>
  <c r="CU36" i="15" s="1"/>
  <c r="AO105" i="2"/>
  <c r="CZ36" i="15" l="1"/>
  <c r="CX36" i="15"/>
  <c r="AH107" i="2"/>
  <c r="CU37" i="15" s="1"/>
  <c r="AO106" i="2"/>
  <c r="CZ37" i="15" l="1"/>
  <c r="CX37" i="15"/>
  <c r="AH147" i="2"/>
  <c r="AH108" i="2"/>
  <c r="CU38" i="15" s="1"/>
  <c r="AO107" i="2"/>
  <c r="CU77" i="15" l="1"/>
  <c r="BB8" i="15"/>
  <c r="AY8" i="15"/>
  <c r="AZ8" i="15"/>
  <c r="CZ77" i="15"/>
  <c r="CX77" i="15"/>
  <c r="CZ38" i="15"/>
  <c r="CX38" i="15"/>
  <c r="CW10" i="15"/>
  <c r="CW67" i="15"/>
  <c r="CY100" i="15"/>
  <c r="CW29" i="15"/>
  <c r="CY98" i="15"/>
  <c r="CW43" i="15"/>
  <c r="CW25" i="15"/>
  <c r="CY74" i="15"/>
  <c r="CW89" i="15"/>
  <c r="CV87" i="15"/>
  <c r="CW42" i="15"/>
  <c r="CV79" i="15"/>
  <c r="CV89" i="15"/>
  <c r="CV107" i="15"/>
  <c r="CW93" i="15"/>
  <c r="CW40" i="15"/>
  <c r="CY51" i="15"/>
  <c r="CY102" i="15"/>
  <c r="CW100" i="15"/>
  <c r="CW55" i="15"/>
  <c r="CY57" i="15"/>
  <c r="CY79" i="15"/>
  <c r="CV9" i="15"/>
  <c r="CY45" i="15"/>
  <c r="CY24" i="15"/>
  <c r="CW28" i="15"/>
  <c r="CV92" i="15"/>
  <c r="CV15" i="15"/>
  <c r="CW81" i="15"/>
  <c r="CW72" i="15"/>
  <c r="CY26" i="15"/>
  <c r="CY82" i="15"/>
  <c r="CW99" i="15"/>
  <c r="CY30" i="15"/>
  <c r="CY16" i="15"/>
  <c r="CW66" i="15"/>
  <c r="CY8" i="15"/>
  <c r="CW38" i="15"/>
  <c r="CV65" i="15"/>
  <c r="CW78" i="15"/>
  <c r="CY33" i="15"/>
  <c r="CV16" i="15"/>
  <c r="CW45" i="15"/>
  <c r="CY85" i="15"/>
  <c r="CV32" i="15"/>
  <c r="CV103" i="15"/>
  <c r="CY38" i="15"/>
  <c r="CV106" i="15"/>
  <c r="CV29" i="15"/>
  <c r="CY44" i="15"/>
  <c r="CV84" i="15"/>
  <c r="CY103" i="15"/>
  <c r="CV13" i="15"/>
  <c r="CW61" i="15"/>
  <c r="CY56" i="15"/>
  <c r="CW8" i="15"/>
  <c r="CV69" i="15"/>
  <c r="CV34" i="15"/>
  <c r="CW98" i="15"/>
  <c r="CV90" i="15"/>
  <c r="CY84" i="15"/>
  <c r="CV60" i="15"/>
  <c r="CW26" i="15"/>
  <c r="CY107" i="15"/>
  <c r="CW95" i="15"/>
  <c r="CW64" i="15"/>
  <c r="CW39" i="15"/>
  <c r="CY39" i="15"/>
  <c r="CY68" i="15"/>
  <c r="CW14" i="15"/>
  <c r="CV27" i="15"/>
  <c r="CY63" i="15"/>
  <c r="CW54" i="15"/>
  <c r="CY86" i="15"/>
  <c r="CY94" i="15"/>
  <c r="CW65" i="15"/>
  <c r="CW17" i="15"/>
  <c r="CV25" i="15"/>
  <c r="CV42" i="15"/>
  <c r="CY105" i="15"/>
  <c r="CW80" i="15"/>
  <c r="CV71" i="15"/>
  <c r="CV17" i="15"/>
  <c r="CW77" i="15"/>
  <c r="CV47" i="15"/>
  <c r="CY11" i="15"/>
  <c r="CW70" i="15"/>
  <c r="CV63" i="15"/>
  <c r="CY54" i="15"/>
  <c r="CW11" i="15"/>
  <c r="CV46" i="15"/>
  <c r="CW101" i="15"/>
  <c r="CY37" i="15"/>
  <c r="CY67" i="15"/>
  <c r="CV104" i="15"/>
  <c r="CY47" i="15"/>
  <c r="CV68" i="15"/>
  <c r="CY104" i="15"/>
  <c r="CV18" i="15"/>
  <c r="CW15" i="15"/>
  <c r="CW75" i="15"/>
  <c r="CV36" i="15"/>
  <c r="CW73" i="15"/>
  <c r="CY15" i="15"/>
  <c r="CW106" i="15"/>
  <c r="CY62" i="15"/>
  <c r="CY73" i="15"/>
  <c r="CV91" i="15"/>
  <c r="CV14" i="15"/>
  <c r="CW91" i="15"/>
  <c r="CY50" i="15"/>
  <c r="CV78" i="15"/>
  <c r="CW71" i="15"/>
  <c r="CW24" i="15"/>
  <c r="CW18" i="15"/>
  <c r="CY80" i="15"/>
  <c r="CV58" i="15"/>
  <c r="CY72" i="15"/>
  <c r="CY43" i="15"/>
  <c r="CV43" i="15"/>
  <c r="CW50" i="15"/>
  <c r="CV96" i="15"/>
  <c r="CW68" i="15"/>
  <c r="CV83" i="15"/>
  <c r="CW104" i="15"/>
  <c r="CV10" i="15"/>
  <c r="CY32" i="15"/>
  <c r="CV99" i="15"/>
  <c r="CW44" i="15"/>
  <c r="CW79" i="15"/>
  <c r="CY64" i="15"/>
  <c r="CY60" i="15"/>
  <c r="CY9" i="15"/>
  <c r="CY58" i="15"/>
  <c r="CV45" i="15"/>
  <c r="CW48" i="15"/>
  <c r="CW88" i="15"/>
  <c r="CY13" i="15"/>
  <c r="CW52" i="15"/>
  <c r="CY96" i="15"/>
  <c r="CV64" i="15"/>
  <c r="CY87" i="15"/>
  <c r="CW69" i="15"/>
  <c r="CV61" i="15"/>
  <c r="CV28" i="15"/>
  <c r="CV53" i="15"/>
  <c r="CW47" i="15"/>
  <c r="CV30" i="15"/>
  <c r="CW107" i="15"/>
  <c r="CV70" i="15"/>
  <c r="CV24" i="15"/>
  <c r="CV26" i="15"/>
  <c r="CV40" i="15"/>
  <c r="CY106" i="15"/>
  <c r="CW94" i="15"/>
  <c r="CV51" i="15"/>
  <c r="CV57" i="15"/>
  <c r="CW32" i="15"/>
  <c r="CW27" i="15"/>
  <c r="CW86" i="15"/>
  <c r="CY99" i="15"/>
  <c r="CY69" i="15"/>
  <c r="CY28" i="15"/>
  <c r="CW84" i="15"/>
  <c r="CY70" i="15"/>
  <c r="CY90" i="15"/>
  <c r="CY89" i="15"/>
  <c r="CV55" i="15"/>
  <c r="CV8" i="15"/>
  <c r="CV39" i="15"/>
  <c r="CV77" i="15"/>
  <c r="CY59" i="15"/>
  <c r="CY53" i="15"/>
  <c r="CW105" i="15"/>
  <c r="CV66" i="15"/>
  <c r="CW87" i="15"/>
  <c r="CW59" i="15"/>
  <c r="CW46" i="15"/>
  <c r="CY40" i="15"/>
  <c r="CY81" i="15"/>
  <c r="CY12" i="15"/>
  <c r="CW58" i="15"/>
  <c r="CW41" i="15"/>
  <c r="CY31" i="15"/>
  <c r="CY66" i="15"/>
  <c r="CY97" i="15"/>
  <c r="CY36" i="15"/>
  <c r="CY25" i="15"/>
  <c r="CV48" i="15"/>
  <c r="CV102" i="15"/>
  <c r="CY10" i="15"/>
  <c r="CY76" i="15"/>
  <c r="CY91" i="15"/>
  <c r="CV85" i="15"/>
  <c r="CY93" i="15"/>
  <c r="CW62" i="15"/>
  <c r="CY52" i="15"/>
  <c r="CW37" i="15"/>
  <c r="CV11" i="15"/>
  <c r="CV94" i="15"/>
  <c r="CW51" i="15"/>
  <c r="CW97" i="15"/>
  <c r="CY78" i="15"/>
  <c r="CW49" i="15"/>
  <c r="CW36" i="15"/>
  <c r="CW60" i="15"/>
  <c r="CV105" i="15"/>
  <c r="CV31" i="15"/>
  <c r="CV38" i="15"/>
  <c r="CW82" i="15"/>
  <c r="CW53" i="15"/>
  <c r="CV67" i="15"/>
  <c r="CY75" i="15"/>
  <c r="CW33" i="15"/>
  <c r="CY55" i="15"/>
  <c r="CV54" i="15"/>
  <c r="CV101" i="15"/>
  <c r="CW35" i="15"/>
  <c r="CW30" i="15"/>
  <c r="CW103" i="15"/>
  <c r="CV52" i="15"/>
  <c r="CV82" i="15"/>
  <c r="CY83" i="15"/>
  <c r="CW56" i="15"/>
  <c r="CW9" i="15"/>
  <c r="CV73" i="15"/>
  <c r="CW90" i="15"/>
  <c r="CV98" i="15"/>
  <c r="CW34" i="15"/>
  <c r="CV97" i="15"/>
  <c r="CV88" i="15"/>
  <c r="CW16" i="15"/>
  <c r="CV62" i="15"/>
  <c r="CV44" i="15"/>
  <c r="CY65" i="15"/>
  <c r="CV86" i="15"/>
  <c r="CY41" i="15"/>
  <c r="CW12" i="15"/>
  <c r="CV49" i="15"/>
  <c r="CW57" i="15"/>
  <c r="CY27" i="15"/>
  <c r="CV80" i="15"/>
  <c r="CV50" i="15"/>
  <c r="CW85" i="15"/>
  <c r="CY92" i="15"/>
  <c r="CY17" i="15"/>
  <c r="CW63" i="15"/>
  <c r="CV35" i="15"/>
  <c r="CY29" i="15"/>
  <c r="CV93" i="15"/>
  <c r="CY14" i="15"/>
  <c r="CW76" i="15"/>
  <c r="CW83" i="15"/>
  <c r="CW31" i="15"/>
  <c r="CY46" i="15"/>
  <c r="CV72" i="15"/>
  <c r="CV33" i="15"/>
  <c r="CY88" i="15"/>
  <c r="CW96" i="15"/>
  <c r="CY95" i="15"/>
  <c r="CY48" i="15"/>
  <c r="CV41" i="15"/>
  <c r="CV12" i="15"/>
  <c r="CY101" i="15"/>
  <c r="CV95" i="15"/>
  <c r="CY71" i="15"/>
  <c r="CV56" i="15"/>
  <c r="CW102" i="15"/>
  <c r="CV59" i="15"/>
  <c r="CV76" i="15"/>
  <c r="CW92" i="15"/>
  <c r="CV74" i="15"/>
  <c r="CY35" i="15"/>
  <c r="CW74" i="15"/>
  <c r="CV75" i="15"/>
  <c r="CY61" i="15"/>
  <c r="CY49" i="15"/>
  <c r="CY42" i="15"/>
  <c r="CW13" i="15"/>
  <c r="CY34" i="15"/>
  <c r="CY18" i="15"/>
  <c r="CV100" i="15"/>
  <c r="CY77" i="15"/>
  <c r="CV81" i="15"/>
  <c r="CV37" i="15"/>
  <c r="AY10" i="15"/>
  <c r="BB9" i="15"/>
  <c r="AZ11" i="15"/>
  <c r="BB12" i="15"/>
  <c r="AZ12" i="15"/>
  <c r="AY12" i="15"/>
  <c r="AZ9" i="15"/>
  <c r="AY13" i="15"/>
  <c r="BB10" i="15"/>
  <c r="AZ13" i="15"/>
  <c r="AY9" i="15"/>
  <c r="BB11" i="15"/>
  <c r="AZ10" i="15"/>
  <c r="AY11" i="15"/>
  <c r="BB13" i="15"/>
  <c r="A427" i="13"/>
  <c r="AY16" i="15"/>
  <c r="AZ18" i="15"/>
  <c r="AZ14" i="15"/>
  <c r="AY18" i="15"/>
  <c r="AZ25" i="15"/>
  <c r="BB25" i="15"/>
  <c r="AZ24" i="15"/>
  <c r="AY19" i="15"/>
  <c r="BB23" i="15"/>
  <c r="AY25" i="15"/>
  <c r="AY24" i="15"/>
  <c r="BB16" i="15"/>
  <c r="AZ16" i="15"/>
  <c r="BB14" i="15"/>
  <c r="BB17" i="15"/>
  <c r="AY15" i="15"/>
  <c r="AZ15" i="15"/>
  <c r="AY17" i="15"/>
  <c r="BB19" i="15"/>
  <c r="AZ20" i="15"/>
  <c r="AY22" i="15"/>
  <c r="AZ23" i="15"/>
  <c r="BB15" i="15"/>
  <c r="BB21" i="15"/>
  <c r="AZ17" i="15"/>
  <c r="BB18" i="15"/>
  <c r="AY14" i="15"/>
  <c r="BB20" i="15"/>
  <c r="BB22" i="15"/>
  <c r="AZ19" i="15"/>
  <c r="AZ21" i="15"/>
  <c r="AY20" i="15"/>
  <c r="AZ22" i="15"/>
  <c r="AY21" i="15"/>
  <c r="BB24" i="15"/>
  <c r="AY23" i="15"/>
  <c r="AZ26" i="15"/>
  <c r="BB26" i="15"/>
  <c r="AY27" i="15"/>
  <c r="AY26" i="15"/>
  <c r="BB27" i="15"/>
  <c r="AZ27" i="15"/>
  <c r="AZ28" i="15"/>
  <c r="BB28" i="15"/>
  <c r="AY28" i="15"/>
  <c r="AZ29" i="15"/>
  <c r="AY29" i="15"/>
  <c r="BB29" i="15"/>
  <c r="AZ30" i="15"/>
  <c r="AY31" i="15"/>
  <c r="AY30" i="15"/>
  <c r="BB31" i="15"/>
  <c r="BB30" i="15"/>
  <c r="AZ31" i="15"/>
  <c r="AY33" i="15"/>
  <c r="AZ32" i="15"/>
  <c r="BB32" i="15"/>
  <c r="AY32" i="15"/>
  <c r="AZ33" i="15"/>
  <c r="AZ35" i="15"/>
  <c r="BB33" i="15"/>
  <c r="BB35" i="15"/>
  <c r="AY34" i="15"/>
  <c r="AZ34" i="15"/>
  <c r="AY35" i="15"/>
  <c r="AZ37" i="15"/>
  <c r="BB37" i="15"/>
  <c r="AZ36" i="15"/>
  <c r="BB36" i="15"/>
  <c r="BB34" i="15"/>
  <c r="AY37" i="15"/>
  <c r="AY36" i="15"/>
  <c r="AZ38" i="15"/>
  <c r="BB38" i="15"/>
  <c r="AY38" i="15"/>
  <c r="AY39" i="15"/>
  <c r="AZ39" i="15"/>
  <c r="BB40" i="15"/>
  <c r="BB39" i="15"/>
  <c r="AZ40" i="15"/>
  <c r="AY40" i="15"/>
  <c r="AY41" i="15"/>
  <c r="BB42" i="15"/>
  <c r="AZ41" i="15"/>
  <c r="BB41" i="15"/>
  <c r="AZ42" i="15"/>
  <c r="AY44" i="15"/>
  <c r="AY43" i="15"/>
  <c r="AY42" i="15"/>
  <c r="BB43" i="15"/>
  <c r="AZ43" i="15"/>
  <c r="AZ44" i="15"/>
  <c r="AY45" i="15"/>
  <c r="AO147" i="2"/>
  <c r="AY84" i="15"/>
  <c r="AZ89" i="15"/>
  <c r="BB67" i="15"/>
  <c r="AY56" i="15"/>
  <c r="AZ74" i="15"/>
  <c r="AY96" i="15"/>
  <c r="AZ96" i="15"/>
  <c r="AY71" i="15"/>
  <c r="AZ99" i="15"/>
  <c r="AY50" i="15"/>
  <c r="AZ124" i="15"/>
  <c r="AZ101" i="15"/>
  <c r="BB61" i="15"/>
  <c r="AY54" i="15"/>
  <c r="AY83" i="15"/>
  <c r="BB113" i="15"/>
  <c r="BB98" i="15"/>
  <c r="AZ107" i="15"/>
  <c r="BB112" i="15"/>
  <c r="AZ119" i="15"/>
  <c r="AZ108" i="15"/>
  <c r="AZ97" i="15"/>
  <c r="BB44" i="15"/>
  <c r="BB65" i="15"/>
  <c r="AY97" i="15"/>
  <c r="AZ105" i="15"/>
  <c r="BB74" i="15"/>
  <c r="BB81" i="15"/>
  <c r="BB89" i="15"/>
  <c r="AY103" i="15"/>
  <c r="BB68" i="15"/>
  <c r="BB69" i="15"/>
  <c r="AY108" i="15"/>
  <c r="AZ64" i="15"/>
  <c r="AZ95" i="15"/>
  <c r="AZ83" i="15"/>
  <c r="BB54" i="15"/>
  <c r="BB121" i="15"/>
  <c r="BB60" i="15"/>
  <c r="AY66" i="15"/>
  <c r="AZ103" i="15"/>
  <c r="AY110" i="15"/>
  <c r="AY52" i="15"/>
  <c r="AZ115" i="15"/>
  <c r="AZ47" i="15"/>
  <c r="BB70" i="15"/>
  <c r="BB57" i="15"/>
  <c r="BB107" i="15"/>
  <c r="AZ52" i="15"/>
  <c r="AZ123" i="15"/>
  <c r="BB64" i="15"/>
  <c r="AY51" i="15"/>
  <c r="AZ80" i="15"/>
  <c r="AY93" i="15"/>
  <c r="AZ57" i="15"/>
  <c r="AZ121" i="15"/>
  <c r="AY120" i="15"/>
  <c r="BB92" i="15"/>
  <c r="AY126" i="15"/>
  <c r="BB124" i="15"/>
  <c r="AY115" i="15"/>
  <c r="AZ66" i="15"/>
  <c r="BB102" i="15"/>
  <c r="AZ98" i="15"/>
  <c r="BB46" i="15"/>
  <c r="BB87" i="15"/>
  <c r="AY92" i="15"/>
  <c r="AZ111" i="15"/>
  <c r="AZ117" i="15"/>
  <c r="AY73" i="15"/>
  <c r="AY87" i="15"/>
  <c r="AY75" i="15"/>
  <c r="BB49" i="15"/>
  <c r="AZ49" i="15"/>
  <c r="AY121" i="15"/>
  <c r="BB56" i="15"/>
  <c r="AZ71" i="15"/>
  <c r="BB117" i="15"/>
  <c r="AY57" i="15"/>
  <c r="AY55" i="15"/>
  <c r="AZ93" i="15"/>
  <c r="AZ55" i="15"/>
  <c r="AZ73" i="15"/>
  <c r="AY111" i="15"/>
  <c r="AY123" i="15"/>
  <c r="AY102" i="15"/>
  <c r="BB85" i="15"/>
  <c r="AY81" i="15"/>
  <c r="AZ86" i="15"/>
  <c r="AY70" i="15"/>
  <c r="BB127" i="15"/>
  <c r="AY112" i="15"/>
  <c r="BB91" i="15"/>
  <c r="BB109" i="15"/>
  <c r="AY48" i="15"/>
  <c r="BB99" i="15"/>
  <c r="AZ118" i="15"/>
  <c r="BB108" i="15"/>
  <c r="AZ126" i="15"/>
  <c r="BB114" i="15"/>
  <c r="AZ94" i="15"/>
  <c r="BB120" i="15"/>
  <c r="BB82" i="15"/>
  <c r="AY79" i="15"/>
  <c r="AZ58" i="15"/>
  <c r="BB106" i="15"/>
  <c r="BB100" i="15"/>
  <c r="AZ90" i="15"/>
  <c r="AY61" i="15"/>
  <c r="AY74" i="15"/>
  <c r="BB53" i="15"/>
  <c r="AY53" i="15"/>
  <c r="BB103" i="15"/>
  <c r="AY67" i="15"/>
  <c r="AY95" i="15"/>
  <c r="AY63" i="15"/>
  <c r="BB62" i="15"/>
  <c r="AZ84" i="15"/>
  <c r="AY94" i="15"/>
  <c r="AY86" i="15"/>
  <c r="AY106" i="15"/>
  <c r="AY59" i="15"/>
  <c r="AY91" i="15"/>
  <c r="AY65" i="15"/>
  <c r="AY85" i="15"/>
  <c r="AZ127" i="15"/>
  <c r="AZ87" i="15"/>
  <c r="AZ68" i="15"/>
  <c r="AZ116" i="15"/>
  <c r="AY116" i="15"/>
  <c r="BB45" i="15"/>
  <c r="BB76" i="15"/>
  <c r="BB110" i="15"/>
  <c r="AZ67" i="15"/>
  <c r="AZ120" i="15"/>
  <c r="AZ53" i="15"/>
  <c r="BB115" i="15"/>
  <c r="AY88" i="15"/>
  <c r="AZ75" i="15"/>
  <c r="AZ56" i="15"/>
  <c r="AY117" i="15"/>
  <c r="AY62" i="15"/>
  <c r="AZ104" i="15"/>
  <c r="BB104" i="15"/>
  <c r="BB58" i="15"/>
  <c r="BB86" i="15"/>
  <c r="BB122" i="15"/>
  <c r="AZ72" i="15"/>
  <c r="AY46" i="15"/>
  <c r="BB101" i="15"/>
  <c r="AY124" i="15"/>
  <c r="BB71" i="15"/>
  <c r="BB78" i="15"/>
  <c r="BB50" i="15"/>
  <c r="AZ48" i="15"/>
  <c r="BB118" i="15"/>
  <c r="BB105" i="15"/>
  <c r="BB123" i="15"/>
  <c r="AY99" i="15"/>
  <c r="AZ46" i="15"/>
  <c r="AZ76" i="15"/>
  <c r="AY98" i="15"/>
  <c r="AY82" i="15"/>
  <c r="BB80" i="15"/>
  <c r="BB96" i="15"/>
  <c r="AZ114" i="15"/>
  <c r="AY80" i="15"/>
  <c r="BB97" i="15"/>
  <c r="BB66" i="15"/>
  <c r="AZ77" i="15"/>
  <c r="AY107" i="15"/>
  <c r="AY77" i="15"/>
  <c r="BB75" i="15"/>
  <c r="AZ81" i="15"/>
  <c r="AZ88" i="15"/>
  <c r="BB77" i="15"/>
  <c r="AY89" i="15"/>
  <c r="AY49" i="15"/>
  <c r="AY113" i="15"/>
  <c r="BB126" i="15"/>
  <c r="AZ102" i="15"/>
  <c r="AY76" i="15"/>
  <c r="BB47" i="15"/>
  <c r="AZ45" i="15"/>
  <c r="AZ61" i="15"/>
  <c r="AY122" i="15"/>
  <c r="AZ82" i="15"/>
  <c r="BB93" i="15"/>
  <c r="AZ60" i="15"/>
  <c r="AY60" i="15"/>
  <c r="AZ106" i="15"/>
  <c r="BB111" i="15"/>
  <c r="AZ63" i="15"/>
  <c r="BB88" i="15"/>
  <c r="BB59" i="15"/>
  <c r="AZ50" i="15"/>
  <c r="AZ51" i="15"/>
  <c r="BB125" i="15"/>
  <c r="AY104" i="15"/>
  <c r="AY125" i="15"/>
  <c r="AZ125" i="15"/>
  <c r="AZ91" i="15"/>
  <c r="AZ78" i="15"/>
  <c r="AZ65" i="15"/>
  <c r="AZ54" i="15"/>
  <c r="AY69" i="15"/>
  <c r="BB83" i="15"/>
  <c r="BB119" i="15"/>
  <c r="BB90" i="15"/>
  <c r="AY64" i="15"/>
  <c r="BB51" i="15"/>
  <c r="BB95" i="15"/>
  <c r="AY90" i="15"/>
  <c r="BB72" i="15"/>
  <c r="BB63" i="15"/>
  <c r="BB84" i="15"/>
  <c r="AY105" i="15"/>
  <c r="AZ122" i="15"/>
  <c r="BB55" i="15"/>
  <c r="BB48" i="15"/>
  <c r="BB116" i="15"/>
  <c r="AZ69" i="15"/>
  <c r="BB73" i="15"/>
  <c r="BB52" i="15"/>
  <c r="AZ109" i="15"/>
  <c r="AY119" i="15"/>
  <c r="AZ100" i="15"/>
  <c r="BB94" i="15"/>
  <c r="AZ70" i="15"/>
  <c r="AZ62" i="15"/>
  <c r="AY47" i="15"/>
  <c r="AY78" i="15"/>
  <c r="AZ110" i="15"/>
  <c r="AY118" i="15"/>
  <c r="AY68" i="15"/>
  <c r="AY114" i="15"/>
  <c r="BB79" i="15"/>
  <c r="AZ112" i="15"/>
  <c r="AY127" i="15"/>
  <c r="AY72" i="15"/>
  <c r="AZ92" i="15"/>
  <c r="AZ59" i="15"/>
  <c r="AZ85" i="15"/>
  <c r="AZ113" i="15"/>
  <c r="AY58" i="15"/>
  <c r="AZ79" i="15"/>
  <c r="AY100" i="15"/>
  <c r="AY101" i="15"/>
  <c r="AY109" i="15"/>
  <c r="AO108" i="2"/>
  <c r="BC8" i="15" l="1"/>
  <c r="BA8" i="15"/>
  <c r="Y7" i="15" s="1"/>
  <c r="BA11" i="15"/>
  <c r="BA9" i="15"/>
  <c r="BA12" i="15"/>
  <c r="BA10" i="15"/>
  <c r="BA13" i="15"/>
  <c r="BA14" i="15"/>
  <c r="BA15" i="15"/>
  <c r="DO7" i="15"/>
  <c r="DN7" i="15"/>
  <c r="CX59" i="15"/>
  <c r="CZ63" i="15"/>
  <c r="CZ66" i="15"/>
  <c r="CZ64" i="15"/>
  <c r="CZ70" i="15"/>
  <c r="CX47" i="15"/>
  <c r="CX53" i="15"/>
  <c r="CX66" i="15"/>
  <c r="CZ68" i="15"/>
  <c r="CX50" i="15"/>
  <c r="CZ58" i="15"/>
  <c r="CX69" i="15"/>
  <c r="CX75" i="15"/>
  <c r="CZ71" i="15"/>
  <c r="CZ93" i="15"/>
  <c r="CX46" i="15"/>
  <c r="CX44" i="15"/>
  <c r="CZ45" i="15"/>
  <c r="CX40" i="15"/>
  <c r="CX71" i="15"/>
  <c r="CX52" i="15"/>
  <c r="CZ75" i="15"/>
  <c r="CX68" i="15"/>
  <c r="CZ39" i="15"/>
  <c r="CX60" i="15"/>
  <c r="CX43" i="15"/>
  <c r="CX99" i="15"/>
  <c r="CZ46" i="15"/>
  <c r="CX63" i="15"/>
  <c r="CX56" i="15"/>
  <c r="CX48" i="15"/>
  <c r="CZ61" i="15"/>
  <c r="CZ54" i="15"/>
  <c r="CX61" i="15"/>
  <c r="CX45" i="15"/>
  <c r="CZ42" i="15"/>
  <c r="CZ53" i="15"/>
  <c r="CZ74" i="15"/>
  <c r="CZ47" i="15"/>
  <c r="CX78" i="15"/>
  <c r="CZ56" i="15"/>
  <c r="CZ57" i="15"/>
  <c r="CZ67" i="15"/>
  <c r="CX65" i="15"/>
  <c r="CX51" i="15"/>
  <c r="CZ103" i="15"/>
  <c r="CZ40" i="15"/>
  <c r="CX90" i="15"/>
  <c r="CX74" i="15"/>
  <c r="CX102" i="15"/>
  <c r="CX72" i="15"/>
  <c r="CZ69" i="15"/>
  <c r="CX42" i="15"/>
  <c r="CZ60" i="15"/>
  <c r="CX55" i="15"/>
  <c r="CZ106" i="15"/>
  <c r="CZ91" i="15"/>
  <c r="CZ99" i="15"/>
  <c r="CZ59" i="15"/>
  <c r="CZ41" i="15"/>
  <c r="CZ85" i="15"/>
  <c r="CZ50" i="15"/>
  <c r="CZ83" i="15"/>
  <c r="CX100" i="15"/>
  <c r="CX98" i="15"/>
  <c r="CZ72" i="15"/>
  <c r="CX67" i="15"/>
  <c r="CZ48" i="15"/>
  <c r="CZ52" i="15"/>
  <c r="CZ81" i="15"/>
  <c r="CX82" i="15"/>
  <c r="CZ88" i="15"/>
  <c r="CZ96" i="15"/>
  <c r="CZ49" i="15"/>
  <c r="CX85" i="15"/>
  <c r="CZ107" i="15"/>
  <c r="CZ51" i="15"/>
  <c r="CX92" i="15"/>
  <c r="CZ43" i="15"/>
  <c r="CX76" i="15"/>
  <c r="CX62" i="15"/>
  <c r="CZ55" i="15"/>
  <c r="CX54" i="15"/>
  <c r="CZ92" i="15"/>
  <c r="CX57" i="15"/>
  <c r="CX64" i="15"/>
  <c r="CX73" i="15"/>
  <c r="CX70" i="15"/>
  <c r="CZ62" i="15"/>
  <c r="CZ101" i="15"/>
  <c r="CZ44" i="15"/>
  <c r="CX91" i="15"/>
  <c r="CZ76" i="15"/>
  <c r="CX39" i="15"/>
  <c r="CZ73" i="15"/>
  <c r="CZ65" i="15"/>
  <c r="CZ95" i="15"/>
  <c r="CX58" i="15"/>
  <c r="CX105" i="15"/>
  <c r="CX41" i="15"/>
  <c r="CX49" i="15"/>
  <c r="CZ105" i="15"/>
  <c r="CX86" i="15"/>
  <c r="CX95" i="15"/>
  <c r="CZ86" i="15"/>
  <c r="CX106" i="15"/>
  <c r="CZ87" i="15"/>
  <c r="CZ90" i="15"/>
  <c r="CX80" i="15"/>
  <c r="CX93" i="15"/>
  <c r="CX107" i="15"/>
  <c r="CX101" i="15"/>
  <c r="CZ104" i="15"/>
  <c r="CZ79" i="15"/>
  <c r="CX84" i="15"/>
  <c r="CX94" i="15"/>
  <c r="CZ82" i="15"/>
  <c r="CX97" i="15"/>
  <c r="CZ80" i="15"/>
  <c r="CX87" i="15"/>
  <c r="CX103" i="15"/>
  <c r="CX104" i="15"/>
  <c r="CX81" i="15"/>
  <c r="CZ78" i="15"/>
  <c r="CZ97" i="15"/>
  <c r="CZ102" i="15"/>
  <c r="CZ84" i="15"/>
  <c r="CZ94" i="15"/>
  <c r="CX88" i="15"/>
  <c r="CZ100" i="15"/>
  <c r="CX96" i="15"/>
  <c r="CX83" i="15"/>
  <c r="CX89" i="15"/>
  <c r="CX79" i="15"/>
  <c r="CZ89" i="15"/>
  <c r="CZ98" i="15"/>
  <c r="Z29" i="15"/>
  <c r="AB7" i="15"/>
  <c r="Z7" i="15"/>
  <c r="AA7" i="15"/>
  <c r="BA120" i="15"/>
  <c r="BA36" i="15"/>
  <c r="BA24" i="15"/>
  <c r="BA18" i="15"/>
  <c r="BA94" i="15"/>
  <c r="BA123" i="15"/>
  <c r="BA114" i="15"/>
  <c r="BA31" i="15"/>
  <c r="BA96" i="15"/>
  <c r="BA61" i="15"/>
  <c r="BA35" i="15"/>
  <c r="Y32" i="15" s="1"/>
  <c r="BA106" i="15"/>
  <c r="BA52" i="15"/>
  <c r="BA104" i="15"/>
  <c r="BA118" i="15"/>
  <c r="BA49" i="15"/>
  <c r="BA38" i="15"/>
  <c r="AB29" i="15" s="1"/>
  <c r="BA60" i="15"/>
  <c r="BA59" i="15"/>
  <c r="Z32" i="15" s="1"/>
  <c r="BA30" i="15"/>
  <c r="BA77" i="15"/>
  <c r="BA85" i="15"/>
  <c r="BA53" i="15"/>
  <c r="BA69" i="15"/>
  <c r="BA75" i="15"/>
  <c r="BA81" i="15"/>
  <c r="BA126" i="15"/>
  <c r="BA107" i="15"/>
  <c r="BA95" i="15"/>
  <c r="BA17" i="15"/>
  <c r="Z8" i="15" s="1"/>
  <c r="BA122" i="15"/>
  <c r="BA115" i="15"/>
  <c r="BA37" i="15"/>
  <c r="AA29" i="15" s="1"/>
  <c r="BA102" i="15"/>
  <c r="BA71" i="15"/>
  <c r="BA91" i="15"/>
  <c r="BA74" i="15"/>
  <c r="BA27" i="15"/>
  <c r="BA48" i="15"/>
  <c r="BA25" i="15"/>
  <c r="BA124" i="15"/>
  <c r="BA33" i="15"/>
  <c r="BA16" i="15"/>
  <c r="BA105" i="15"/>
  <c r="BA34" i="15"/>
  <c r="BA23" i="15"/>
  <c r="BA44" i="15"/>
  <c r="AB30" i="15" s="1"/>
  <c r="BA73" i="15"/>
  <c r="BA39" i="15"/>
  <c r="AB31" i="15" s="1"/>
  <c r="BA21" i="15"/>
  <c r="BA117" i="15"/>
  <c r="BA66" i="15"/>
  <c r="BA87" i="15"/>
  <c r="BA47" i="15"/>
  <c r="Y30" i="15" s="1"/>
  <c r="BA108" i="15"/>
  <c r="BA90" i="15"/>
  <c r="BA116" i="15"/>
  <c r="BA83" i="15"/>
  <c r="BA119" i="15"/>
  <c r="BA97" i="15"/>
  <c r="BA98" i="15"/>
  <c r="BA51" i="15"/>
  <c r="BA84" i="15"/>
  <c r="BA89" i="15"/>
  <c r="BA29" i="15"/>
  <c r="BA50" i="15"/>
  <c r="BA68" i="15"/>
  <c r="BA26" i="15"/>
  <c r="BA28" i="15"/>
  <c r="BA41" i="15"/>
  <c r="Z31" i="15" s="1"/>
  <c r="BA43" i="15"/>
  <c r="BA80" i="15"/>
  <c r="BA45" i="15"/>
  <c r="Y29" i="15" s="1"/>
  <c r="BA82" i="15"/>
  <c r="BA112" i="15"/>
  <c r="BA99" i="15"/>
  <c r="BA56" i="15"/>
  <c r="BA20" i="15"/>
  <c r="BA100" i="15"/>
  <c r="BA22" i="15"/>
  <c r="BA46" i="15"/>
  <c r="Z30" i="15" s="1"/>
  <c r="BA54" i="15"/>
  <c r="BA55" i="15"/>
  <c r="AB32" i="15" s="1"/>
  <c r="BA93" i="15"/>
  <c r="BA121" i="15"/>
  <c r="BA76" i="15"/>
  <c r="BA70" i="15"/>
  <c r="BA79" i="15"/>
  <c r="BA113" i="15"/>
  <c r="BA88" i="15"/>
  <c r="BA72" i="15"/>
  <c r="BA64" i="15"/>
  <c r="BA103" i="15"/>
  <c r="BA86" i="15"/>
  <c r="BA125" i="15"/>
  <c r="BA42" i="15"/>
  <c r="Y31" i="15" s="1"/>
  <c r="BA109" i="15"/>
  <c r="BA62" i="15"/>
  <c r="BA78" i="15"/>
  <c r="BA110" i="15"/>
  <c r="BA63" i="15"/>
  <c r="BA127" i="15"/>
  <c r="BA57" i="15"/>
  <c r="AA32" i="15" s="1"/>
  <c r="BA40" i="15"/>
  <c r="AA31" i="15" s="1"/>
  <c r="BA111" i="15"/>
  <c r="BA101" i="15"/>
  <c r="BA32" i="15"/>
  <c r="BA67" i="15"/>
  <c r="BA58" i="15"/>
  <c r="AA30" i="15" s="1"/>
  <c r="BA19" i="15"/>
  <c r="Y9" i="15" s="1"/>
  <c r="BA92" i="15"/>
  <c r="BA65" i="15"/>
  <c r="DN19" i="15"/>
  <c r="DN28" i="15"/>
  <c r="DN24" i="15"/>
  <c r="DN26" i="15"/>
  <c r="DN23" i="15"/>
  <c r="DN29" i="15"/>
  <c r="DN30" i="15"/>
  <c r="DN21" i="15"/>
  <c r="DN25" i="15"/>
  <c r="DN22" i="15"/>
  <c r="DN20" i="15"/>
  <c r="DN27" i="15"/>
  <c r="AO30" i="15"/>
  <c r="AP30" i="15"/>
  <c r="T30" i="15"/>
  <c r="T31" i="15"/>
  <c r="T32" i="15"/>
  <c r="U30" i="15"/>
  <c r="U31" i="15"/>
  <c r="U32" i="15"/>
  <c r="V30" i="15"/>
  <c r="V31" i="15"/>
  <c r="V32" i="15"/>
  <c r="W30" i="15"/>
  <c r="W31" i="15"/>
  <c r="W32" i="15"/>
  <c r="T9" i="15"/>
  <c r="Z9" i="15"/>
  <c r="U9" i="15"/>
  <c r="DN18" i="15"/>
  <c r="DN14" i="15"/>
  <c r="DN9" i="15"/>
  <c r="AB8" i="15"/>
  <c r="Y8" i="15"/>
  <c r="U8" i="15"/>
  <c r="AA8" i="15"/>
  <c r="W8" i="15"/>
  <c r="T8" i="15"/>
  <c r="V8" i="15"/>
  <c r="DN17" i="15"/>
  <c r="DN10" i="15"/>
  <c r="AO31" i="15"/>
  <c r="AQ31" i="15"/>
  <c r="AR31" i="15"/>
  <c r="AR30" i="15"/>
  <c r="AP29" i="15"/>
  <c r="AQ29" i="15"/>
  <c r="AO29" i="15"/>
  <c r="AR29" i="15"/>
  <c r="AQ30" i="15"/>
  <c r="AP31" i="15"/>
  <c r="T29" i="15"/>
  <c r="U29" i="15"/>
  <c r="W29" i="15"/>
  <c r="V29" i="15"/>
  <c r="BP57" i="15"/>
  <c r="BR57" i="15" s="1"/>
  <c r="BP115" i="15"/>
  <c r="BR115" i="15" s="1"/>
  <c r="BP120" i="15"/>
  <c r="BR120" i="15" s="1"/>
  <c r="BP42" i="15"/>
  <c r="BR42" i="15" s="1"/>
  <c r="BP36" i="15"/>
  <c r="BR36" i="15" s="1"/>
  <c r="BP33" i="15"/>
  <c r="BR33" i="15" s="1"/>
  <c r="BP22" i="15"/>
  <c r="BR22" i="15" s="1"/>
  <c r="BP19" i="15"/>
  <c r="BR19" i="15" s="1"/>
  <c r="BP72" i="15"/>
  <c r="BR72" i="15" s="1"/>
  <c r="BP119" i="15"/>
  <c r="BR119" i="15" s="1"/>
  <c r="BP90" i="15"/>
  <c r="BR90" i="15" s="1"/>
  <c r="BP49" i="15"/>
  <c r="BR49" i="15" s="1"/>
  <c r="BP77" i="15"/>
  <c r="BR77" i="15" s="1"/>
  <c r="BP99" i="15"/>
  <c r="BR99" i="15" s="1"/>
  <c r="BP59" i="15"/>
  <c r="BR59" i="15" s="1"/>
  <c r="BP112" i="15"/>
  <c r="BR112" i="15" s="1"/>
  <c r="BP92" i="15"/>
  <c r="BR92" i="15" s="1"/>
  <c r="BP96" i="15"/>
  <c r="BR96" i="15" s="1"/>
  <c r="BP84" i="15"/>
  <c r="BR84" i="15" s="1"/>
  <c r="BP37" i="15"/>
  <c r="BR37" i="15" s="1"/>
  <c r="BP23" i="15"/>
  <c r="BR23" i="15" s="1"/>
  <c r="BP20" i="15"/>
  <c r="BR20" i="15" s="1"/>
  <c r="DN13" i="15"/>
  <c r="BP12" i="15"/>
  <c r="BR12" i="15" s="1"/>
  <c r="BP101" i="15"/>
  <c r="BR101" i="15" s="1"/>
  <c r="BP78" i="15"/>
  <c r="BR78" i="15" s="1"/>
  <c r="BP69" i="15"/>
  <c r="BR69" i="15" s="1"/>
  <c r="BP125" i="15"/>
  <c r="BR125" i="15" s="1"/>
  <c r="BP89" i="15"/>
  <c r="BR89" i="15" s="1"/>
  <c r="BP107" i="15"/>
  <c r="BR107" i="15" s="1"/>
  <c r="BP106" i="15"/>
  <c r="BR106" i="15" s="1"/>
  <c r="BP63" i="15"/>
  <c r="BR63" i="15" s="1"/>
  <c r="BP102" i="15"/>
  <c r="BR102" i="15" s="1"/>
  <c r="BP75" i="15"/>
  <c r="BR75" i="15" s="1"/>
  <c r="BP103" i="15"/>
  <c r="BR103" i="15" s="1"/>
  <c r="BP29" i="15"/>
  <c r="BR29" i="15" s="1"/>
  <c r="BP100" i="15"/>
  <c r="BR100" i="15" s="1"/>
  <c r="BP127" i="15"/>
  <c r="BR127" i="15" s="1"/>
  <c r="BP58" i="15"/>
  <c r="BR58" i="15" s="1"/>
  <c r="BP47" i="15"/>
  <c r="BR47" i="15" s="1"/>
  <c r="BP104" i="15"/>
  <c r="BR104" i="15" s="1"/>
  <c r="BP76" i="15"/>
  <c r="BR76" i="15" s="1"/>
  <c r="BP88" i="15"/>
  <c r="BR88" i="15" s="1"/>
  <c r="BP85" i="15"/>
  <c r="BR85" i="15" s="1"/>
  <c r="BP70" i="15"/>
  <c r="BR70" i="15" s="1"/>
  <c r="BP123" i="15"/>
  <c r="BR123" i="15" s="1"/>
  <c r="BP87" i="15"/>
  <c r="BR87" i="15" s="1"/>
  <c r="BP52" i="15"/>
  <c r="BR52" i="15" s="1"/>
  <c r="BP83" i="15"/>
  <c r="BR83" i="15" s="1"/>
  <c r="BP50" i="15"/>
  <c r="BR50" i="15" s="1"/>
  <c r="BP43" i="15"/>
  <c r="BR43" i="15" s="1"/>
  <c r="BP41" i="15"/>
  <c r="BR41" i="15" s="1"/>
  <c r="BP39" i="15"/>
  <c r="BR39" i="15" s="1"/>
  <c r="BP26" i="15"/>
  <c r="BR26" i="15" s="1"/>
  <c r="BP17" i="15"/>
  <c r="BR17" i="15" s="1"/>
  <c r="BP64" i="15"/>
  <c r="BR64" i="15" s="1"/>
  <c r="BP124" i="15"/>
  <c r="BR124" i="15" s="1"/>
  <c r="BP65" i="15"/>
  <c r="BR65" i="15" s="1"/>
  <c r="BP86" i="15"/>
  <c r="BR86" i="15" s="1"/>
  <c r="BP95" i="15"/>
  <c r="BR95" i="15" s="1"/>
  <c r="BP74" i="15"/>
  <c r="BR74" i="15" s="1"/>
  <c r="BP79" i="15"/>
  <c r="BR79" i="15" s="1"/>
  <c r="BP55" i="15"/>
  <c r="BR55" i="15" s="1"/>
  <c r="BP54" i="15"/>
  <c r="BR54" i="15" s="1"/>
  <c r="BP45" i="15"/>
  <c r="BR45" i="15" s="1"/>
  <c r="BP44" i="15"/>
  <c r="BR44" i="15" s="1"/>
  <c r="BP40" i="15"/>
  <c r="BR40" i="15" s="1"/>
  <c r="BP38" i="15"/>
  <c r="BR38" i="15" s="1"/>
  <c r="BP32" i="15"/>
  <c r="BR32" i="15" s="1"/>
  <c r="BP30" i="15"/>
  <c r="BR30" i="15" s="1"/>
  <c r="BP24" i="15"/>
  <c r="BR24" i="15" s="1"/>
  <c r="BP18" i="15"/>
  <c r="BR18" i="15" s="1"/>
  <c r="BP114" i="15"/>
  <c r="BR114" i="15" s="1"/>
  <c r="BP105" i="15"/>
  <c r="BR105" i="15" s="1"/>
  <c r="BP122" i="15"/>
  <c r="BR122" i="15" s="1"/>
  <c r="BP82" i="15"/>
  <c r="BR82" i="15" s="1"/>
  <c r="BP62" i="15"/>
  <c r="BR62" i="15" s="1"/>
  <c r="BP94" i="15"/>
  <c r="BR94" i="15" s="1"/>
  <c r="BP67" i="15"/>
  <c r="BR67" i="15" s="1"/>
  <c r="BP73" i="15"/>
  <c r="BR73" i="15" s="1"/>
  <c r="BP93" i="15"/>
  <c r="BR93" i="15" s="1"/>
  <c r="BP110" i="15"/>
  <c r="BR110" i="15" s="1"/>
  <c r="BP56" i="15"/>
  <c r="BR56" i="15" s="1"/>
  <c r="BP34" i="15"/>
  <c r="BR34" i="15" s="1"/>
  <c r="BP28" i="15"/>
  <c r="BR28" i="15" s="1"/>
  <c r="BP27" i="15"/>
  <c r="BR27" i="15" s="1"/>
  <c r="BP21" i="15"/>
  <c r="BR21" i="15" s="1"/>
  <c r="BP15" i="15"/>
  <c r="BR15" i="15" s="1"/>
  <c r="BP68" i="15"/>
  <c r="BR68" i="15" s="1"/>
  <c r="BP80" i="15"/>
  <c r="BR80" i="15" s="1"/>
  <c r="BP98" i="15"/>
  <c r="BR98" i="15" s="1"/>
  <c r="BP46" i="15"/>
  <c r="BR46" i="15" s="1"/>
  <c r="BP116" i="15"/>
  <c r="BR116" i="15" s="1"/>
  <c r="BP91" i="15"/>
  <c r="BR91" i="15" s="1"/>
  <c r="BP61" i="15"/>
  <c r="BR61" i="15" s="1"/>
  <c r="BP48" i="15"/>
  <c r="BR48" i="15" s="1"/>
  <c r="BP111" i="15"/>
  <c r="BR111" i="15" s="1"/>
  <c r="BP126" i="15"/>
  <c r="BR126" i="15" s="1"/>
  <c r="BP31" i="15"/>
  <c r="BR31" i="15" s="1"/>
  <c r="BP25" i="15"/>
  <c r="BR25" i="15" s="1"/>
  <c r="BP11" i="15"/>
  <c r="BR11" i="15" s="1"/>
  <c r="BP13" i="15"/>
  <c r="BR13" i="15" s="1"/>
  <c r="DN8" i="15"/>
  <c r="BP109" i="15"/>
  <c r="BR109" i="15" s="1"/>
  <c r="BP118" i="15"/>
  <c r="BR118" i="15" s="1"/>
  <c r="BP60" i="15"/>
  <c r="BR60" i="15" s="1"/>
  <c r="BP113" i="15"/>
  <c r="BR113" i="15" s="1"/>
  <c r="BP117" i="15"/>
  <c r="BR117" i="15" s="1"/>
  <c r="BP53" i="15"/>
  <c r="BR53" i="15" s="1"/>
  <c r="BP81" i="15"/>
  <c r="BR81" i="15" s="1"/>
  <c r="BP121" i="15"/>
  <c r="BR121" i="15" s="1"/>
  <c r="BP51" i="15"/>
  <c r="BR51" i="15" s="1"/>
  <c r="BP66" i="15"/>
  <c r="BR66" i="15" s="1"/>
  <c r="BP108" i="15"/>
  <c r="BR108" i="15" s="1"/>
  <c r="BP97" i="15"/>
  <c r="BR97" i="15" s="1"/>
  <c r="BP71" i="15"/>
  <c r="BR71" i="15" s="1"/>
  <c r="BP35" i="15"/>
  <c r="BR35" i="15" s="1"/>
  <c r="DN16" i="15"/>
  <c r="BP16" i="15"/>
  <c r="BR16" i="15" s="1"/>
  <c r="BP10" i="15"/>
  <c r="BR10" i="15" s="1"/>
  <c r="DN15" i="15"/>
  <c r="BP9" i="15"/>
  <c r="BR9" i="15" s="1"/>
  <c r="DN11" i="15"/>
  <c r="DN12" i="15"/>
  <c r="BP8" i="15"/>
  <c r="BR8" i="15" s="1"/>
  <c r="BC23" i="15"/>
  <c r="BC12" i="15"/>
  <c r="BC9" i="15"/>
  <c r="BC11" i="15"/>
  <c r="BC13" i="15"/>
  <c r="BC10" i="15"/>
  <c r="BP14" i="15"/>
  <c r="BR14" i="15" s="1"/>
  <c r="AA9" i="15"/>
  <c r="AA10" i="15"/>
  <c r="V9" i="15"/>
  <c r="V10" i="15"/>
  <c r="AB9" i="15"/>
  <c r="W9" i="15"/>
  <c r="T10" i="15"/>
  <c r="Z10" i="15"/>
  <c r="U10" i="15"/>
  <c r="AB10" i="15"/>
  <c r="W10" i="15"/>
  <c r="BC27" i="15"/>
  <c r="BC21" i="15"/>
  <c r="BC18" i="15"/>
  <c r="BC22" i="15"/>
  <c r="BC20" i="15"/>
  <c r="BC17" i="15"/>
  <c r="BC19" i="15"/>
  <c r="BC25" i="15"/>
  <c r="BC24" i="15"/>
  <c r="BC14" i="15"/>
  <c r="BC16" i="15"/>
  <c r="BC15" i="15"/>
  <c r="BC26" i="15"/>
  <c r="BC28" i="15"/>
  <c r="BC29" i="15"/>
  <c r="BC30" i="15"/>
  <c r="BC31" i="15"/>
  <c r="BC32" i="15"/>
  <c r="BC33" i="15"/>
  <c r="BC38" i="15"/>
  <c r="BC35" i="15"/>
  <c r="BC37" i="15"/>
  <c r="BC34" i="15"/>
  <c r="BC36" i="15"/>
  <c r="BC39" i="15"/>
  <c r="BC40" i="15"/>
  <c r="BC41" i="15"/>
  <c r="BC42" i="15"/>
  <c r="BC43" i="15"/>
  <c r="BC45" i="15"/>
  <c r="BC106" i="15"/>
  <c r="BC93" i="15"/>
  <c r="BC118" i="15"/>
  <c r="BC65" i="15"/>
  <c r="BC113" i="15"/>
  <c r="BC44" i="15"/>
  <c r="BC102" i="15"/>
  <c r="BC68" i="15"/>
  <c r="BC94" i="15"/>
  <c r="BC85" i="15"/>
  <c r="BC121" i="15"/>
  <c r="BC96" i="15"/>
  <c r="BC59" i="15"/>
  <c r="BC101" i="15"/>
  <c r="BC77" i="15"/>
  <c r="BC47" i="15"/>
  <c r="BC52" i="15"/>
  <c r="BC117" i="15"/>
  <c r="BC60" i="15"/>
  <c r="BC80" i="15"/>
  <c r="BC66" i="15"/>
  <c r="BC57" i="15"/>
  <c r="BC73" i="15"/>
  <c r="BC48" i="15"/>
  <c r="BC58" i="15"/>
  <c r="BC62" i="15"/>
  <c r="BC105" i="15"/>
  <c r="BC51" i="15"/>
  <c r="BC119" i="15"/>
  <c r="BC79" i="15"/>
  <c r="BC53" i="15"/>
  <c r="BC84" i="15"/>
  <c r="BC103" i="15"/>
  <c r="BC50" i="15"/>
  <c r="BC82" i="15"/>
  <c r="BC81" i="15"/>
  <c r="BC123" i="15"/>
  <c r="BC112" i="15"/>
  <c r="BC127" i="15"/>
  <c r="BC61" i="15"/>
  <c r="BC46" i="15"/>
  <c r="BC116" i="15"/>
  <c r="BC125" i="15"/>
  <c r="BC89" i="15"/>
  <c r="BC88" i="15"/>
  <c r="BC69" i="15"/>
  <c r="BC107" i="15"/>
  <c r="BC120" i="15"/>
  <c r="BC95" i="15"/>
  <c r="BC74" i="15"/>
  <c r="BC87" i="15"/>
  <c r="BC97" i="15"/>
  <c r="BC115" i="15"/>
  <c r="BC72" i="15"/>
  <c r="BC104" i="15"/>
  <c r="BC109" i="15"/>
  <c r="BC49" i="15"/>
  <c r="BC76" i="15"/>
  <c r="BC55" i="15"/>
  <c r="BC75" i="15"/>
  <c r="BC110" i="15"/>
  <c r="BC100" i="15"/>
  <c r="BC86" i="15"/>
  <c r="BC71" i="15"/>
  <c r="BC98" i="15"/>
  <c r="BC63" i="15"/>
  <c r="BC64" i="15"/>
  <c r="BC70" i="15"/>
  <c r="BC67" i="15"/>
  <c r="BC83" i="15"/>
  <c r="BC108" i="15"/>
  <c r="BC111" i="15"/>
  <c r="BC56" i="15"/>
  <c r="BC78" i="15"/>
  <c r="BC54" i="15"/>
  <c r="BC124" i="15"/>
  <c r="BC122" i="15"/>
  <c r="BC90" i="15"/>
  <c r="BC114" i="15"/>
  <c r="BC126" i="15"/>
  <c r="BC99" i="15"/>
  <c r="BC92" i="15"/>
  <c r="BC91" i="15"/>
  <c r="X32" i="15" l="1"/>
  <c r="X31" i="15"/>
  <c r="AP32" i="15"/>
  <c r="X30" i="15"/>
  <c r="AQ32" i="15"/>
  <c r="AO32" i="15"/>
  <c r="AR32" i="15"/>
  <c r="A26" i="16"/>
  <c r="L32" i="15"/>
  <c r="AC32" i="15"/>
  <c r="L31" i="15"/>
  <c r="AC31" i="15"/>
  <c r="AC8" i="15"/>
  <c r="L8" i="15"/>
  <c r="X8" i="15"/>
  <c r="L30" i="15"/>
  <c r="AC30" i="15"/>
  <c r="L29" i="15"/>
  <c r="AC29" i="15"/>
  <c r="X29" i="15"/>
  <c r="X7" i="15"/>
  <c r="L7" i="15"/>
  <c r="AC7" i="15"/>
  <c r="BS8" i="15"/>
  <c r="A2" i="15" s="1"/>
  <c r="L78" i="15"/>
  <c r="DR78" i="15" s="1"/>
  <c r="AC78" i="15"/>
  <c r="L10" i="15"/>
  <c r="AC10" i="15"/>
  <c r="X10" i="15"/>
  <c r="X9" i="15"/>
  <c r="AC9" i="15"/>
  <c r="L9" i="15"/>
  <c r="S31" i="15" l="1"/>
  <c r="S30" i="15"/>
  <c r="DR32" i="15"/>
  <c r="S32" i="15"/>
  <c r="DR9" i="15"/>
  <c r="J4" i="16"/>
  <c r="DR7" i="15"/>
  <c r="DR8" i="15"/>
  <c r="DR29" i="15"/>
  <c r="S29" i="15"/>
  <c r="DR10" i="15"/>
  <c r="B31" i="15"/>
  <c r="B26" i="16"/>
  <c r="M26" i="16"/>
  <c r="K26" i="16"/>
  <c r="C26" i="16"/>
  <c r="L26" i="16"/>
  <c r="N26" i="16"/>
  <c r="I26" i="16"/>
  <c r="F26" i="16"/>
  <c r="E26" i="16" s="1"/>
  <c r="DR31" i="15"/>
  <c r="B4" i="16"/>
  <c r="A27" i="16"/>
  <c r="B32" i="15"/>
  <c r="A25" i="16"/>
  <c r="B30" i="15"/>
  <c r="B8" i="15"/>
  <c r="DR30" i="15"/>
  <c r="A24" i="16"/>
  <c r="B29" i="15"/>
  <c r="B2" i="16"/>
  <c r="B7" i="15"/>
  <c r="A73" i="16"/>
  <c r="B78" i="15"/>
  <c r="B10" i="15"/>
  <c r="B9" i="15"/>
  <c r="L4" i="16"/>
  <c r="C4" i="16"/>
  <c r="M4" i="16"/>
  <c r="I4" i="16"/>
  <c r="K4" i="16"/>
  <c r="N4" i="16"/>
  <c r="E4" i="16"/>
  <c r="P10" i="15" l="1"/>
  <c r="P9" i="15"/>
  <c r="AM9" i="15"/>
  <c r="AD7" i="15"/>
  <c r="B3" i="16"/>
  <c r="J26" i="16"/>
  <c r="B73" i="16"/>
  <c r="B25" i="16"/>
  <c r="P32" i="15"/>
  <c r="B27" i="16"/>
  <c r="J27" i="16"/>
  <c r="N27" i="16"/>
  <c r="F27" i="16"/>
  <c r="E27" i="16" s="1"/>
  <c r="C27" i="16"/>
  <c r="L27" i="16"/>
  <c r="K27" i="16"/>
  <c r="I27" i="16"/>
  <c r="M27" i="16"/>
  <c r="B5" i="16"/>
  <c r="B24" i="16"/>
  <c r="P31" i="15"/>
  <c r="E3" i="16"/>
  <c r="C3" i="16"/>
  <c r="K3" i="16"/>
  <c r="L3" i="16"/>
  <c r="M3" i="16"/>
  <c r="N3" i="16"/>
  <c r="P8" i="15"/>
  <c r="P30" i="15"/>
  <c r="P7" i="15"/>
  <c r="F25" i="16"/>
  <c r="E25" i="16" s="1"/>
  <c r="I25" i="16"/>
  <c r="J25" i="16"/>
  <c r="K25" i="16"/>
  <c r="M25" i="16"/>
  <c r="C25" i="16"/>
  <c r="N25" i="16"/>
  <c r="L25" i="16"/>
  <c r="P29" i="15"/>
  <c r="K24" i="16"/>
  <c r="M24" i="16"/>
  <c r="F24" i="16"/>
  <c r="E24" i="16" s="1"/>
  <c r="J24" i="16"/>
  <c r="C24" i="16"/>
  <c r="N24" i="16"/>
  <c r="I24" i="16"/>
  <c r="L24" i="16"/>
  <c r="N2" i="16"/>
  <c r="M2" i="16"/>
  <c r="E2" i="16"/>
  <c r="C2" i="16"/>
  <c r="L2" i="16"/>
  <c r="K2" i="16"/>
  <c r="P78" i="15"/>
  <c r="O78" i="15"/>
  <c r="N73" i="16"/>
  <c r="M73" i="16"/>
  <c r="F73" i="16"/>
  <c r="E73" i="16" s="1"/>
  <c r="C73" i="16"/>
  <c r="J73" i="16"/>
  <c r="L73" i="16"/>
  <c r="I73" i="16"/>
  <c r="K73" i="16"/>
  <c r="M5" i="16"/>
  <c r="L5" i="16"/>
  <c r="I5" i="16"/>
  <c r="K5" i="16"/>
  <c r="J5" i="16"/>
  <c r="C5" i="16"/>
  <c r="F5" i="16"/>
  <c r="E5" i="16" s="1"/>
  <c r="N5" i="16"/>
  <c r="AG9" i="15" l="1"/>
  <c r="AF9" i="15"/>
  <c r="AE9" i="15"/>
  <c r="AD9" i="15"/>
  <c r="AE7" i="15"/>
  <c r="AG7" i="15"/>
  <c r="AF7" i="15"/>
  <c r="AM7" i="15"/>
  <c r="AW15" i="15"/>
  <c r="AM31" i="15"/>
  <c r="AM32" i="15"/>
  <c r="AM30" i="15"/>
  <c r="AE8" i="15"/>
  <c r="AM8" i="15"/>
  <c r="AG8" i="15"/>
  <c r="AD8" i="15"/>
  <c r="AF8" i="15"/>
  <c r="AM29" i="15"/>
  <c r="AW16" i="15"/>
  <c r="AW23" i="15"/>
  <c r="AW19" i="15"/>
  <c r="AW26" i="15"/>
  <c r="AW22" i="15"/>
  <c r="AW18" i="15"/>
  <c r="AM78" i="15"/>
  <c r="AF78" i="15"/>
  <c r="AG78" i="15"/>
  <c r="AD78" i="15"/>
  <c r="AE78" i="15"/>
  <c r="AW25" i="15"/>
  <c r="AW21" i="15"/>
  <c r="AW17" i="15"/>
  <c r="AW24" i="15"/>
  <c r="AW20" i="15"/>
  <c r="AF10" i="15"/>
  <c r="AE10" i="15"/>
  <c r="AG10" i="15"/>
  <c r="AM10" i="15"/>
  <c r="AN10" i="15" s="1"/>
  <c r="AD10" i="15"/>
  <c r="L44" i="1" l="1"/>
  <c r="CN90" i="15"/>
  <c r="AN32" i="15"/>
  <c r="AN31" i="15"/>
  <c r="AN30" i="15"/>
  <c r="CT86" i="15"/>
  <c r="CO68" i="15"/>
  <c r="CS117" i="15"/>
  <c r="CR95" i="15"/>
  <c r="CR89" i="15"/>
  <c r="CN78" i="15"/>
  <c r="CN98" i="15"/>
  <c r="CI79" i="15"/>
  <c r="CN92" i="15"/>
  <c r="CI95" i="15"/>
  <c r="CP97" i="15"/>
  <c r="BD8" i="15"/>
  <c r="CR101" i="15"/>
  <c r="CJ91" i="15"/>
  <c r="CR79" i="15"/>
  <c r="CJ105" i="15"/>
  <c r="CJ77" i="15"/>
  <c r="CN82" i="15"/>
  <c r="CJ75" i="15"/>
  <c r="CR75" i="15"/>
  <c r="CR69" i="15"/>
  <c r="CN62" i="15"/>
  <c r="CQ103" i="15"/>
  <c r="CM98" i="15"/>
  <c r="CI93" i="15"/>
  <c r="CQ87" i="15"/>
  <c r="CM82" i="15"/>
  <c r="CI77" i="15"/>
  <c r="CQ71" i="15"/>
  <c r="CM66" i="15"/>
  <c r="CL106" i="15"/>
  <c r="CT100" i="15"/>
  <c r="CP95" i="15"/>
  <c r="CL90" i="15"/>
  <c r="CT84" i="15"/>
  <c r="CP79" i="15"/>
  <c r="CL74" i="15"/>
  <c r="CT68" i="15"/>
  <c r="CT8" i="15"/>
  <c r="CO103" i="15"/>
  <c r="CK98" i="15"/>
  <c r="CS92" i="15"/>
  <c r="CO87" i="15"/>
  <c r="CK82" i="15"/>
  <c r="CS76" i="15"/>
  <c r="CO71" i="15"/>
  <c r="CK66" i="15"/>
  <c r="CN105" i="15"/>
  <c r="CJ100" i="15"/>
  <c r="CR94" i="15"/>
  <c r="CN89" i="15"/>
  <c r="CJ84" i="15"/>
  <c r="CR78" i="15"/>
  <c r="CN73" i="15"/>
  <c r="CJ68" i="15"/>
  <c r="CR8" i="15"/>
  <c r="CM103" i="15"/>
  <c r="CI98" i="15"/>
  <c r="CQ92" i="15"/>
  <c r="CM87" i="15"/>
  <c r="CI82" i="15"/>
  <c r="CQ76" i="15"/>
  <c r="CM71" i="15"/>
  <c r="CI66" i="15"/>
  <c r="CT103" i="15"/>
  <c r="CP98" i="15"/>
  <c r="CL93" i="15"/>
  <c r="CT87" i="15"/>
  <c r="CP82" i="15"/>
  <c r="CL77" i="15"/>
  <c r="CT71" i="15"/>
  <c r="CP66" i="15"/>
  <c r="CP8" i="15"/>
  <c r="CK103" i="15"/>
  <c r="CS97" i="15"/>
  <c r="CO92" i="15"/>
  <c r="CK87" i="15"/>
  <c r="CS81" i="15"/>
  <c r="CO76" i="15"/>
  <c r="CS69" i="15"/>
  <c r="CM100" i="15"/>
  <c r="CQ73" i="15"/>
  <c r="CJ107" i="15"/>
  <c r="CJ85" i="15"/>
  <c r="CR85" i="15"/>
  <c r="CN96" i="15"/>
  <c r="CR99" i="15"/>
  <c r="CJ99" i="15"/>
  <c r="CN76" i="15"/>
  <c r="CR107" i="15"/>
  <c r="CN74" i="15"/>
  <c r="CJ69" i="15"/>
  <c r="CN8" i="15"/>
  <c r="CI103" i="15"/>
  <c r="CQ97" i="15"/>
  <c r="CM92" i="15"/>
  <c r="CI87" i="15"/>
  <c r="CQ81" i="15"/>
  <c r="CM76" i="15"/>
  <c r="CI71" i="15"/>
  <c r="CQ65" i="15"/>
  <c r="CP105" i="15"/>
  <c r="CL100" i="15"/>
  <c r="CT94" i="15"/>
  <c r="CP89" i="15"/>
  <c r="CL84" i="15"/>
  <c r="CT78" i="15"/>
  <c r="CP73" i="15"/>
  <c r="CL68" i="15"/>
  <c r="CL8" i="15"/>
  <c r="CS102" i="15"/>
  <c r="CO97" i="15"/>
  <c r="CK92" i="15"/>
  <c r="CS86" i="15"/>
  <c r="CO81" i="15"/>
  <c r="CK76" i="15"/>
  <c r="CS70" i="15"/>
  <c r="CO65" i="15"/>
  <c r="CR104" i="15"/>
  <c r="CN99" i="15"/>
  <c r="CJ94" i="15"/>
  <c r="CR88" i="15"/>
  <c r="CN83" i="15"/>
  <c r="CJ78" i="15"/>
  <c r="CR72" i="15"/>
  <c r="CN67" i="15"/>
  <c r="CJ8" i="15"/>
  <c r="CQ102" i="15"/>
  <c r="CM97" i="15"/>
  <c r="CI92" i="15"/>
  <c r="CQ86" i="15"/>
  <c r="CM81" i="15"/>
  <c r="CI76" i="15"/>
  <c r="CQ70" i="15"/>
  <c r="CK65" i="15"/>
  <c r="CL103" i="15"/>
  <c r="CT97" i="15"/>
  <c r="CP92" i="15"/>
  <c r="CL87" i="15"/>
  <c r="CT81" i="15"/>
  <c r="CP76" i="15"/>
  <c r="CL71" i="15"/>
  <c r="CT65" i="15"/>
  <c r="CS107" i="15"/>
  <c r="CO102" i="15"/>
  <c r="CK97" i="15"/>
  <c r="CS91" i="15"/>
  <c r="CO86" i="15"/>
  <c r="CK81" i="15"/>
  <c r="CS75" i="15"/>
  <c r="CK69" i="15"/>
  <c r="CN66" i="15"/>
  <c r="CM84" i="15"/>
  <c r="CM8" i="15"/>
  <c r="CN80" i="15"/>
  <c r="CR105" i="15"/>
  <c r="CN94" i="15"/>
  <c r="CR93" i="15"/>
  <c r="CO8" i="15"/>
  <c r="CN102" i="15"/>
  <c r="CR73" i="15"/>
  <c r="CN68" i="15"/>
  <c r="CQ107" i="15"/>
  <c r="CM102" i="15"/>
  <c r="CI97" i="15"/>
  <c r="CQ91" i="15"/>
  <c r="CM86" i="15"/>
  <c r="CI81" i="15"/>
  <c r="CQ75" i="15"/>
  <c r="CM70" i="15"/>
  <c r="CO64" i="15"/>
  <c r="CT104" i="15"/>
  <c r="CP99" i="15"/>
  <c r="CL94" i="15"/>
  <c r="CT88" i="15"/>
  <c r="CP83" i="15"/>
  <c r="CL78" i="15"/>
  <c r="CT72" i="15"/>
  <c r="CP67" i="15"/>
  <c r="CO107" i="15"/>
  <c r="CK102" i="15"/>
  <c r="CS96" i="15"/>
  <c r="CO91" i="15"/>
  <c r="CK86" i="15"/>
  <c r="CS80" i="15"/>
  <c r="CO75" i="15"/>
  <c r="CK70" i="15"/>
  <c r="CS63" i="15"/>
  <c r="CJ104" i="15"/>
  <c r="CR98" i="15"/>
  <c r="CN93" i="15"/>
  <c r="CJ88" i="15"/>
  <c r="CR82" i="15"/>
  <c r="CN77" i="15"/>
  <c r="CJ72" i="15"/>
  <c r="CR66" i="15"/>
  <c r="CM107" i="15"/>
  <c r="CI102" i="15"/>
  <c r="CQ96" i="15"/>
  <c r="CM91" i="15"/>
  <c r="CI86" i="15"/>
  <c r="CQ80" i="15"/>
  <c r="CM75" i="15"/>
  <c r="CI70" i="15"/>
  <c r="CK63" i="15"/>
  <c r="CP102" i="15"/>
  <c r="CL97" i="15"/>
  <c r="CT91" i="15"/>
  <c r="CP86" i="15"/>
  <c r="CL81" i="15"/>
  <c r="CT75" i="15"/>
  <c r="CP70" i="15"/>
  <c r="CJ65" i="15"/>
  <c r="CK107" i="15"/>
  <c r="CS101" i="15"/>
  <c r="CO96" i="15"/>
  <c r="CK91" i="15"/>
  <c r="CS85" i="15"/>
  <c r="CO80" i="15"/>
  <c r="CK75" i="15"/>
  <c r="CR71" i="15"/>
  <c r="CT102" i="15"/>
  <c r="CL12" i="15"/>
  <c r="CP17" i="15"/>
  <c r="CT22" i="15"/>
  <c r="CL28" i="15"/>
  <c r="CP33" i="15"/>
  <c r="CT38" i="15"/>
  <c r="CL44" i="15"/>
  <c r="CP49" i="15"/>
  <c r="CT54" i="15"/>
  <c r="CL60" i="15"/>
  <c r="CI9" i="15"/>
  <c r="CM14" i="15"/>
  <c r="CQ19" i="15"/>
  <c r="CI25" i="15"/>
  <c r="CM30" i="15"/>
  <c r="CQ35" i="15"/>
  <c r="CI41" i="15"/>
  <c r="CM46" i="15"/>
  <c r="CQ51" i="15"/>
  <c r="CI57" i="15"/>
  <c r="CM62" i="15"/>
  <c r="CJ11" i="15"/>
  <c r="CN16" i="15"/>
  <c r="CR21" i="15"/>
  <c r="CJ27" i="15"/>
  <c r="CN32" i="15"/>
  <c r="CR37" i="15"/>
  <c r="CJ43" i="15"/>
  <c r="CN48" i="15"/>
  <c r="CR53" i="15"/>
  <c r="CJ59" i="15"/>
  <c r="CK13" i="15"/>
  <c r="CO18" i="15"/>
  <c r="CS23" i="15"/>
  <c r="CK29" i="15"/>
  <c r="CO34" i="15"/>
  <c r="CS39" i="15"/>
  <c r="CK45" i="15"/>
  <c r="CO50" i="15"/>
  <c r="CS55" i="15"/>
  <c r="CT9" i="15"/>
  <c r="CL15" i="15"/>
  <c r="CP20" i="15"/>
  <c r="CT25" i="15"/>
  <c r="CL31" i="15"/>
  <c r="CP36" i="15"/>
  <c r="CT41" i="15"/>
  <c r="CL47" i="15"/>
  <c r="CP52" i="15"/>
  <c r="CT57" i="15"/>
  <c r="CL63" i="15"/>
  <c r="CI12" i="15"/>
  <c r="CM17" i="15"/>
  <c r="CQ22" i="15"/>
  <c r="CI28" i="15"/>
  <c r="CM33" i="15"/>
  <c r="CQ38" i="15"/>
  <c r="CI44" i="15"/>
  <c r="CM49" i="15"/>
  <c r="CQ54" i="15"/>
  <c r="CI60" i="15"/>
  <c r="CM65" i="15"/>
  <c r="CJ14" i="15"/>
  <c r="CN19" i="15"/>
  <c r="CR24" i="15"/>
  <c r="CJ30" i="15"/>
  <c r="CN35" i="15"/>
  <c r="CR40" i="15"/>
  <c r="CJ46" i="15"/>
  <c r="CN51" i="15"/>
  <c r="CR56" i="15"/>
  <c r="CJ62" i="15"/>
  <c r="CK12" i="15"/>
  <c r="CO17" i="15"/>
  <c r="CS22" i="15"/>
  <c r="CK28" i="15"/>
  <c r="CO33" i="15"/>
  <c r="CS38" i="15"/>
  <c r="CK44" i="15"/>
  <c r="CO49" i="15"/>
  <c r="CS54" i="15"/>
  <c r="CK60" i="15"/>
  <c r="CS64" i="15"/>
  <c r="CO70" i="15"/>
  <c r="CT12" i="15"/>
  <c r="CL18" i="15"/>
  <c r="CP23" i="15"/>
  <c r="CT28" i="15"/>
  <c r="CL34" i="15"/>
  <c r="CP39" i="15"/>
  <c r="CT44" i="15"/>
  <c r="CL50" i="15"/>
  <c r="CP55" i="15"/>
  <c r="CT60" i="15"/>
  <c r="CQ9" i="15"/>
  <c r="CI15" i="15"/>
  <c r="CM20" i="15"/>
  <c r="CQ25" i="15"/>
  <c r="CI31" i="15"/>
  <c r="CM36" i="15"/>
  <c r="CQ41" i="15"/>
  <c r="CI47" i="15"/>
  <c r="CM52" i="15"/>
  <c r="CQ57" i="15"/>
  <c r="CI63" i="15"/>
  <c r="CR11" i="15"/>
  <c r="CJ17" i="15"/>
  <c r="CN22" i="15"/>
  <c r="CR27" i="15"/>
  <c r="CJ33" i="15"/>
  <c r="CN38" i="15"/>
  <c r="CR43" i="15"/>
  <c r="CJ49" i="15"/>
  <c r="CN54" i="15"/>
  <c r="CR59" i="15"/>
  <c r="CS13" i="15"/>
  <c r="CK19" i="15"/>
  <c r="CO24" i="15"/>
  <c r="CS29" i="15"/>
  <c r="CK35" i="15"/>
  <c r="CO40" i="15"/>
  <c r="CS45" i="15"/>
  <c r="CK51" i="15"/>
  <c r="CO56" i="15"/>
  <c r="CP10" i="15"/>
  <c r="CT15" i="15"/>
  <c r="CL21" i="15"/>
  <c r="CP26" i="15"/>
  <c r="CT31" i="15"/>
  <c r="CL37" i="15"/>
  <c r="CP42" i="15"/>
  <c r="CT47" i="15"/>
  <c r="CL53" i="15"/>
  <c r="CP58" i="15"/>
  <c r="CT63" i="15"/>
  <c r="CQ12" i="15"/>
  <c r="CI18" i="15"/>
  <c r="CM23" i="15"/>
  <c r="CQ28" i="15"/>
  <c r="CI34" i="15"/>
  <c r="CM39" i="15"/>
  <c r="CQ44" i="15"/>
  <c r="CI50" i="15"/>
  <c r="CM55" i="15"/>
  <c r="CQ60" i="15"/>
  <c r="CN9" i="15"/>
  <c r="CR14" i="15"/>
  <c r="CJ20" i="15"/>
  <c r="CN25" i="15"/>
  <c r="CR30" i="15"/>
  <c r="CJ36" i="15"/>
  <c r="CN41" i="15"/>
  <c r="CR46" i="15"/>
  <c r="CJ52" i="15"/>
  <c r="CN57" i="15"/>
  <c r="CR62" i="15"/>
  <c r="CS12" i="15"/>
  <c r="CK18" i="15"/>
  <c r="CO23" i="15"/>
  <c r="CS28" i="15"/>
  <c r="CK34" i="15"/>
  <c r="CO39" i="15"/>
  <c r="CS44" i="15"/>
  <c r="CK50" i="15"/>
  <c r="CO55" i="15"/>
  <c r="CS60" i="15"/>
  <c r="CP13" i="15"/>
  <c r="CT18" i="15"/>
  <c r="CL24" i="15"/>
  <c r="CP29" i="15"/>
  <c r="CT34" i="15"/>
  <c r="CL40" i="15"/>
  <c r="CP45" i="15"/>
  <c r="CT50" i="15"/>
  <c r="CL56" i="15"/>
  <c r="CP61" i="15"/>
  <c r="CM10" i="15"/>
  <c r="CQ15" i="15"/>
  <c r="CI21" i="15"/>
  <c r="CM26" i="15"/>
  <c r="CQ31" i="15"/>
  <c r="CI37" i="15"/>
  <c r="CM42" i="15"/>
  <c r="CQ47" i="15"/>
  <c r="CI53" i="15"/>
  <c r="CM58" i="15"/>
  <c r="CQ63" i="15"/>
  <c r="CN12" i="15"/>
  <c r="CR17" i="15"/>
  <c r="CJ23" i="15"/>
  <c r="CN28" i="15"/>
  <c r="CR33" i="15"/>
  <c r="CJ39" i="15"/>
  <c r="CN44" i="15"/>
  <c r="CR49" i="15"/>
  <c r="CJ55" i="15"/>
  <c r="CK9" i="15"/>
  <c r="CO14" i="15"/>
  <c r="CS19" i="15"/>
  <c r="CK25" i="15"/>
  <c r="CO30" i="15"/>
  <c r="CS35" i="15"/>
  <c r="CK41" i="15"/>
  <c r="CO46" i="15"/>
  <c r="CS51" i="15"/>
  <c r="CK57" i="15"/>
  <c r="CL11" i="15"/>
  <c r="CP16" i="15"/>
  <c r="CT21" i="15"/>
  <c r="CL27" i="15"/>
  <c r="CP32" i="15"/>
  <c r="CT37" i="15"/>
  <c r="CL43" i="15"/>
  <c r="CP48" i="15"/>
  <c r="CT53" i="15"/>
  <c r="CL59" i="15"/>
  <c r="CP64" i="15"/>
  <c r="CM13" i="15"/>
  <c r="CQ18" i="15"/>
  <c r="CI24" i="15"/>
  <c r="CM29" i="15"/>
  <c r="CQ34" i="15"/>
  <c r="CI40" i="15"/>
  <c r="CM45" i="15"/>
  <c r="CQ50" i="15"/>
  <c r="CI56" i="15"/>
  <c r="CM61" i="15"/>
  <c r="CJ10" i="15"/>
  <c r="CN15" i="15"/>
  <c r="CR20" i="15"/>
  <c r="CJ26" i="15"/>
  <c r="CN31" i="15"/>
  <c r="CR36" i="15"/>
  <c r="CJ42" i="15"/>
  <c r="CN47" i="15"/>
  <c r="CR52" i="15"/>
  <c r="CJ58" i="15"/>
  <c r="CN63" i="15"/>
  <c r="CO13" i="15"/>
  <c r="CS18" i="15"/>
  <c r="CK24" i="15"/>
  <c r="CO29" i="15"/>
  <c r="CS34" i="15"/>
  <c r="CK40" i="15"/>
  <c r="CO45" i="15"/>
  <c r="CS50" i="15"/>
  <c r="CK56" i="15"/>
  <c r="CO61" i="15"/>
  <c r="CO66" i="15"/>
  <c r="CS71" i="15"/>
  <c r="CL14" i="15"/>
  <c r="CP19" i="15"/>
  <c r="CT24" i="15"/>
  <c r="CL30" i="15"/>
  <c r="CP35" i="15"/>
  <c r="CT40" i="15"/>
  <c r="CL46" i="15"/>
  <c r="CP51" i="15"/>
  <c r="CT56" i="15"/>
  <c r="CL62" i="15"/>
  <c r="CI11" i="15"/>
  <c r="CM16" i="15"/>
  <c r="CQ21" i="15"/>
  <c r="CI27" i="15"/>
  <c r="CM32" i="15"/>
  <c r="CQ37" i="15"/>
  <c r="CI43" i="15"/>
  <c r="CM48" i="15"/>
  <c r="CQ53" i="15"/>
  <c r="CI59" i="15"/>
  <c r="CM64" i="15"/>
  <c r="CJ13" i="15"/>
  <c r="CN18" i="15"/>
  <c r="CR23" i="15"/>
  <c r="CJ29" i="15"/>
  <c r="CN34" i="15"/>
  <c r="CR39" i="15"/>
  <c r="CJ45" i="15"/>
  <c r="CN50" i="15"/>
  <c r="CR55" i="15"/>
  <c r="CS9" i="15"/>
  <c r="CK15" i="15"/>
  <c r="CO20" i="15"/>
  <c r="CS25" i="15"/>
  <c r="CK31" i="15"/>
  <c r="CO36" i="15"/>
  <c r="CS41" i="15"/>
  <c r="CK47" i="15"/>
  <c r="CO52" i="15"/>
  <c r="CS57" i="15"/>
  <c r="CT11" i="15"/>
  <c r="CL17" i="15"/>
  <c r="CP22" i="15"/>
  <c r="CT27" i="15"/>
  <c r="CL33" i="15"/>
  <c r="CP38" i="15"/>
  <c r="CT43" i="15"/>
  <c r="CL49" i="15"/>
  <c r="CP54" i="15"/>
  <c r="CT59" i="15"/>
  <c r="CL65" i="15"/>
  <c r="CI14" i="15"/>
  <c r="CM19" i="15"/>
  <c r="CQ24" i="15"/>
  <c r="CI30" i="15"/>
  <c r="CM35" i="15"/>
  <c r="CQ40" i="15"/>
  <c r="CI46" i="15"/>
  <c r="CM51" i="15"/>
  <c r="CQ56" i="15"/>
  <c r="CI62" i="15"/>
  <c r="CR10" i="15"/>
  <c r="CJ16" i="15"/>
  <c r="CN21" i="15"/>
  <c r="CR26" i="15"/>
  <c r="CJ32" i="15"/>
  <c r="CN37" i="15"/>
  <c r="CR42" i="15"/>
  <c r="CJ48" i="15"/>
  <c r="CN53" i="15"/>
  <c r="CR58" i="15"/>
  <c r="CJ64" i="15"/>
  <c r="CK14" i="15"/>
  <c r="CO19" i="15"/>
  <c r="CS24" i="15"/>
  <c r="CK30" i="15"/>
  <c r="CO35" i="15"/>
  <c r="CS40" i="15"/>
  <c r="CK46" i="15"/>
  <c r="CO51" i="15"/>
  <c r="CS56" i="15"/>
  <c r="CK62" i="15"/>
  <c r="CP9" i="15"/>
  <c r="CT14" i="15"/>
  <c r="CL20" i="15"/>
  <c r="CP25" i="15"/>
  <c r="CT30" i="15"/>
  <c r="CL36" i="15"/>
  <c r="CP41" i="15"/>
  <c r="CT46" i="15"/>
  <c r="CL52" i="15"/>
  <c r="CP57" i="15"/>
  <c r="CT62" i="15"/>
  <c r="CQ11" i="15"/>
  <c r="CI17" i="15"/>
  <c r="CM22" i="15"/>
  <c r="CQ27" i="15"/>
  <c r="CI33" i="15"/>
  <c r="CM38" i="15"/>
  <c r="CQ43" i="15"/>
  <c r="CI49" i="15"/>
  <c r="CM54" i="15"/>
  <c r="CQ59" i="15"/>
  <c r="CI65" i="15"/>
  <c r="CR13" i="15"/>
  <c r="CJ19" i="15"/>
  <c r="CN24" i="15"/>
  <c r="CR29" i="15"/>
  <c r="CJ35" i="15"/>
  <c r="CN40" i="15"/>
  <c r="CR45" i="15"/>
  <c r="CJ51" i="15"/>
  <c r="CN56" i="15"/>
  <c r="CO10" i="15"/>
  <c r="CS15" i="15"/>
  <c r="CK21" i="15"/>
  <c r="CO26" i="15"/>
  <c r="CS31" i="15"/>
  <c r="CK37" i="15"/>
  <c r="CO42" i="15"/>
  <c r="CS47" i="15"/>
  <c r="CK53" i="15"/>
  <c r="CO58" i="15"/>
  <c r="CP12" i="15"/>
  <c r="CT17" i="15"/>
  <c r="CL23" i="15"/>
  <c r="CP28" i="15"/>
  <c r="CT33" i="15"/>
  <c r="CL39" i="15"/>
  <c r="CP44" i="15"/>
  <c r="CT49" i="15"/>
  <c r="CL55" i="15"/>
  <c r="CP60" i="15"/>
  <c r="CM9" i="15"/>
  <c r="CQ14" i="15"/>
  <c r="CI20" i="15"/>
  <c r="CM25" i="15"/>
  <c r="CQ30" i="15"/>
  <c r="CI36" i="15"/>
  <c r="CM41" i="15"/>
  <c r="CQ46" i="15"/>
  <c r="CI52" i="15"/>
  <c r="CM57" i="15"/>
  <c r="CQ62" i="15"/>
  <c r="CN11" i="15"/>
  <c r="CR16" i="15"/>
  <c r="CJ22" i="15"/>
  <c r="CN27" i="15"/>
  <c r="CR32" i="15"/>
  <c r="CJ38" i="15"/>
  <c r="CN43" i="15"/>
  <c r="CR48" i="15"/>
  <c r="CJ54" i="15"/>
  <c r="CN59" i="15"/>
  <c r="CO9" i="15"/>
  <c r="CS14" i="15"/>
  <c r="CK20" i="15"/>
  <c r="CO25" i="15"/>
  <c r="CS30" i="15"/>
  <c r="CK36" i="15"/>
  <c r="CO41" i="15"/>
  <c r="CS46" i="15"/>
  <c r="CK52" i="15"/>
  <c r="CO57" i="15"/>
  <c r="CS62" i="15"/>
  <c r="CS67" i="15"/>
  <c r="CL10" i="15"/>
  <c r="CP15" i="15"/>
  <c r="CT20" i="15"/>
  <c r="CL26" i="15"/>
  <c r="CP31" i="15"/>
  <c r="CT36" i="15"/>
  <c r="CL42" i="15"/>
  <c r="CP47" i="15"/>
  <c r="CT52" i="15"/>
  <c r="CL58" i="15"/>
  <c r="CP63" i="15"/>
  <c r="CM12" i="15"/>
  <c r="CQ17" i="15"/>
  <c r="CI23" i="15"/>
  <c r="CM28" i="15"/>
  <c r="CQ33" i="15"/>
  <c r="CI39" i="15"/>
  <c r="CM44" i="15"/>
  <c r="CQ49" i="15"/>
  <c r="CI55" i="15"/>
  <c r="CM60" i="15"/>
  <c r="CJ9" i="15"/>
  <c r="CN14" i="15"/>
  <c r="CR19" i="15"/>
  <c r="CJ25" i="15"/>
  <c r="CN30" i="15"/>
  <c r="CR35" i="15"/>
  <c r="CJ41" i="15"/>
  <c r="CN46" i="15"/>
  <c r="CR51" i="15"/>
  <c r="CJ57" i="15"/>
  <c r="CK11" i="15"/>
  <c r="CO16" i="15"/>
  <c r="CS21" i="15"/>
  <c r="CK27" i="15"/>
  <c r="CO32" i="15"/>
  <c r="CS37" i="15"/>
  <c r="CK43" i="15"/>
  <c r="CO48" i="15"/>
  <c r="CS53" i="15"/>
  <c r="CK59" i="15"/>
  <c r="CL13" i="15"/>
  <c r="CP18" i="15"/>
  <c r="CT23" i="15"/>
  <c r="CL29" i="15"/>
  <c r="CP34" i="15"/>
  <c r="CT39" i="15"/>
  <c r="CL45" i="15"/>
  <c r="CP50" i="15"/>
  <c r="CT55" i="15"/>
  <c r="CL61" i="15"/>
  <c r="CI10" i="15"/>
  <c r="CM15" i="15"/>
  <c r="CQ20" i="15"/>
  <c r="CI26" i="15"/>
  <c r="CM31" i="15"/>
  <c r="CQ36" i="15"/>
  <c r="CI42" i="15"/>
  <c r="CM47" i="15"/>
  <c r="CQ52" i="15"/>
  <c r="CI58" i="15"/>
  <c r="CM63" i="15"/>
  <c r="CJ12" i="15"/>
  <c r="CN17" i="15"/>
  <c r="CR22" i="15"/>
  <c r="CJ28" i="15"/>
  <c r="CN33" i="15"/>
  <c r="CR38" i="15"/>
  <c r="CJ44" i="15"/>
  <c r="CN49" i="15"/>
  <c r="CR54" i="15"/>
  <c r="CJ60" i="15"/>
  <c r="CK10" i="15"/>
  <c r="CO15" i="15"/>
  <c r="CS20" i="15"/>
  <c r="CK26" i="15"/>
  <c r="CO31" i="15"/>
  <c r="CS36" i="15"/>
  <c r="CK42" i="15"/>
  <c r="CO47" i="15"/>
  <c r="CS52" i="15"/>
  <c r="CK58" i="15"/>
  <c r="CO63" i="15"/>
  <c r="CT10" i="15"/>
  <c r="CL16" i="15"/>
  <c r="CP21" i="15"/>
  <c r="CT26" i="15"/>
  <c r="CL32" i="15"/>
  <c r="CP37" i="15"/>
  <c r="CT42" i="15"/>
  <c r="CL48" i="15"/>
  <c r="CP53" i="15"/>
  <c r="CT58" i="15"/>
  <c r="CL64" i="15"/>
  <c r="CI13" i="15"/>
  <c r="CM18" i="15"/>
  <c r="CQ23" i="15"/>
  <c r="CI29" i="15"/>
  <c r="CM34" i="15"/>
  <c r="CQ39" i="15"/>
  <c r="CI45" i="15"/>
  <c r="CM50" i="15"/>
  <c r="CQ55" i="15"/>
  <c r="CI61" i="15"/>
  <c r="CR9" i="15"/>
  <c r="CJ15" i="15"/>
  <c r="CN20" i="15"/>
  <c r="CR25" i="15"/>
  <c r="CJ31" i="15"/>
  <c r="CN36" i="15"/>
  <c r="CR41" i="15"/>
  <c r="CJ47" i="15"/>
  <c r="CN52" i="15"/>
  <c r="CR57" i="15"/>
  <c r="CS11" i="15"/>
  <c r="CK17" i="15"/>
  <c r="CO22" i="15"/>
  <c r="CS27" i="15"/>
  <c r="CK33" i="15"/>
  <c r="CO38" i="15"/>
  <c r="CS43" i="15"/>
  <c r="CK49" i="15"/>
  <c r="CO54" i="15"/>
  <c r="CS59" i="15"/>
  <c r="CT13" i="15"/>
  <c r="CL19" i="15"/>
  <c r="CP24" i="15"/>
  <c r="CT29" i="15"/>
  <c r="CL35" i="15"/>
  <c r="CP40" i="15"/>
  <c r="CT45" i="15"/>
  <c r="CL51" i="15"/>
  <c r="CP56" i="15"/>
  <c r="CT61" i="15"/>
  <c r="CQ10" i="15"/>
  <c r="CI16" i="15"/>
  <c r="CM21" i="15"/>
  <c r="CQ26" i="15"/>
  <c r="CI32" i="15"/>
  <c r="CM37" i="15"/>
  <c r="CQ42" i="15"/>
  <c r="CI48" i="15"/>
  <c r="CM53" i="15"/>
  <c r="CQ58" i="15"/>
  <c r="CI64" i="15"/>
  <c r="CR12" i="15"/>
  <c r="CJ18" i="15"/>
  <c r="CN23" i="15"/>
  <c r="CR28" i="15"/>
  <c r="CJ34" i="15"/>
  <c r="CN39" i="15"/>
  <c r="CR44" i="15"/>
  <c r="CJ50" i="15"/>
  <c r="CN55" i="15"/>
  <c r="CR60" i="15"/>
  <c r="CS10" i="15"/>
  <c r="CK16" i="15"/>
  <c r="CO21" i="15"/>
  <c r="CS26" i="15"/>
  <c r="CK32" i="15"/>
  <c r="CO37" i="15"/>
  <c r="CS42" i="15"/>
  <c r="CK48" i="15"/>
  <c r="CP11" i="15"/>
  <c r="CT16" i="15"/>
  <c r="CL22" i="15"/>
  <c r="CP27" i="15"/>
  <c r="CT32" i="15"/>
  <c r="CL38" i="15"/>
  <c r="CP43" i="15"/>
  <c r="CT48" i="15"/>
  <c r="CL54" i="15"/>
  <c r="CP59" i="15"/>
  <c r="CT64" i="15"/>
  <c r="CQ13" i="15"/>
  <c r="CI19" i="15"/>
  <c r="CM24" i="15"/>
  <c r="CQ29" i="15"/>
  <c r="CI35" i="15"/>
  <c r="CM40" i="15"/>
  <c r="CQ45" i="15"/>
  <c r="CI51" i="15"/>
  <c r="CM56" i="15"/>
  <c r="CQ61" i="15"/>
  <c r="CN10" i="15"/>
  <c r="CR15" i="15"/>
  <c r="CJ21" i="15"/>
  <c r="CN26" i="15"/>
  <c r="CR31" i="15"/>
  <c r="CJ37" i="15"/>
  <c r="CN42" i="15"/>
  <c r="CR47" i="15"/>
  <c r="CJ53" i="15"/>
  <c r="CN58" i="15"/>
  <c r="CO12" i="15"/>
  <c r="CS17" i="15"/>
  <c r="CK23" i="15"/>
  <c r="CO28" i="15"/>
  <c r="CS33" i="15"/>
  <c r="CK39" i="15"/>
  <c r="CO44" i="15"/>
  <c r="CS49" i="15"/>
  <c r="CK55" i="15"/>
  <c r="CL9" i="15"/>
  <c r="CP14" i="15"/>
  <c r="CT19" i="15"/>
  <c r="CL25" i="15"/>
  <c r="CP30" i="15"/>
  <c r="CT35" i="15"/>
  <c r="CL41" i="15"/>
  <c r="CP46" i="15"/>
  <c r="CT51" i="15"/>
  <c r="CL57" i="15"/>
  <c r="CP62" i="15"/>
  <c r="CM11" i="15"/>
  <c r="CQ16" i="15"/>
  <c r="CI22" i="15"/>
  <c r="CM27" i="15"/>
  <c r="CQ32" i="15"/>
  <c r="CI38" i="15"/>
  <c r="CM43" i="15"/>
  <c r="CQ48" i="15"/>
  <c r="CI54" i="15"/>
  <c r="CM59" i="15"/>
  <c r="CQ64" i="15"/>
  <c r="CN13" i="15"/>
  <c r="CR18" i="15"/>
  <c r="CJ24" i="15"/>
  <c r="CN29" i="15"/>
  <c r="CR34" i="15"/>
  <c r="CJ40" i="15"/>
  <c r="CN45" i="15"/>
  <c r="CR50" i="15"/>
  <c r="CJ56" i="15"/>
  <c r="CN61" i="15"/>
  <c r="CO11" i="15"/>
  <c r="CS16" i="15"/>
  <c r="CK22" i="15"/>
  <c r="CO27" i="15"/>
  <c r="CS32" i="15"/>
  <c r="CK38" i="15"/>
  <c r="CO43" i="15"/>
  <c r="CS48" i="15"/>
  <c r="CK54" i="15"/>
  <c r="CO59" i="15"/>
  <c r="CO62" i="15"/>
  <c r="CN100" i="15"/>
  <c r="CJ89" i="15"/>
  <c r="CJ83" i="15"/>
  <c r="CJ103" i="15"/>
  <c r="CJ97" i="15"/>
  <c r="CJ73" i="15"/>
  <c r="CR67" i="15"/>
  <c r="CI107" i="15"/>
  <c r="CQ101" i="15"/>
  <c r="CM96" i="15"/>
  <c r="CI91" i="15"/>
  <c r="CQ85" i="15"/>
  <c r="CM80" i="15"/>
  <c r="CI75" i="15"/>
  <c r="CQ69" i="15"/>
  <c r="CS61" i="15"/>
  <c r="CL104" i="15"/>
  <c r="CT98" i="15"/>
  <c r="CP93" i="15"/>
  <c r="CL88" i="15"/>
  <c r="CT82" i="15"/>
  <c r="CP77" i="15"/>
  <c r="CL72" i="15"/>
  <c r="CT66" i="15"/>
  <c r="CS106" i="15"/>
  <c r="CO101" i="15"/>
  <c r="CK96" i="15"/>
  <c r="CS90" i="15"/>
  <c r="CO85" i="15"/>
  <c r="CK80" i="15"/>
  <c r="CS74" i="15"/>
  <c r="CO69" i="15"/>
  <c r="CK61" i="15"/>
  <c r="CN103" i="15"/>
  <c r="CJ98" i="15"/>
  <c r="CR92" i="15"/>
  <c r="CN87" i="15"/>
  <c r="CJ82" i="15"/>
  <c r="CR76" i="15"/>
  <c r="CN71" i="15"/>
  <c r="CJ66" i="15"/>
  <c r="CQ106" i="15"/>
  <c r="CM101" i="15"/>
  <c r="CI96" i="15"/>
  <c r="CQ90" i="15"/>
  <c r="CM85" i="15"/>
  <c r="CI80" i="15"/>
  <c r="CQ74" i="15"/>
  <c r="CM69" i="15"/>
  <c r="CO60" i="15"/>
  <c r="CT101" i="15"/>
  <c r="CP96" i="15"/>
  <c r="CL91" i="15"/>
  <c r="CT85" i="15"/>
  <c r="CP80" i="15"/>
  <c r="CL75" i="15"/>
  <c r="CT69" i="15"/>
  <c r="CJ63" i="15"/>
  <c r="CO106" i="15"/>
  <c r="CK101" i="15"/>
  <c r="CS95" i="15"/>
  <c r="CO90" i="15"/>
  <c r="CK85" i="15"/>
  <c r="CS79" i="15"/>
  <c r="CO74" i="15"/>
  <c r="CK67" i="15"/>
  <c r="CN106" i="15"/>
  <c r="CJ101" i="15"/>
  <c r="CJ95" i="15"/>
  <c r="CR83" i="15"/>
  <c r="CR103" i="15"/>
  <c r="CR97" i="15"/>
  <c r="CR91" i="15"/>
  <c r="CN72" i="15"/>
  <c r="CJ67" i="15"/>
  <c r="CM106" i="15"/>
  <c r="CI101" i="15"/>
  <c r="CQ95" i="15"/>
  <c r="CM90" i="15"/>
  <c r="CI85" i="15"/>
  <c r="CQ79" i="15"/>
  <c r="CM74" i="15"/>
  <c r="CI69" i="15"/>
  <c r="CI8" i="15"/>
  <c r="CP103" i="15"/>
  <c r="CL98" i="15"/>
  <c r="CT92" i="15"/>
  <c r="CP87" i="15"/>
  <c r="CL82" i="15"/>
  <c r="CT76" i="15"/>
  <c r="CP71" i="15"/>
  <c r="CL66" i="15"/>
  <c r="CK106" i="15"/>
  <c r="CS100" i="15"/>
  <c r="CO95" i="15"/>
  <c r="CK90" i="15"/>
  <c r="CS84" i="15"/>
  <c r="CO79" i="15"/>
  <c r="CK74" i="15"/>
  <c r="CS68" i="15"/>
  <c r="CK8" i="15"/>
  <c r="CR102" i="15"/>
  <c r="CN97" i="15"/>
  <c r="CJ92" i="15"/>
  <c r="CR86" i="15"/>
  <c r="CN81" i="15"/>
  <c r="CJ76" i="15"/>
  <c r="CR70" i="15"/>
  <c r="CN65" i="15"/>
  <c r="CI106" i="15"/>
  <c r="CQ100" i="15"/>
  <c r="CM95" i="15"/>
  <c r="CI90" i="15"/>
  <c r="CQ84" i="15"/>
  <c r="CM79" i="15"/>
  <c r="CI74" i="15"/>
  <c r="CQ68" i="15"/>
  <c r="CQ8" i="15"/>
  <c r="CL101" i="15"/>
  <c r="CT95" i="15"/>
  <c r="CP90" i="15"/>
  <c r="CL85" i="15"/>
  <c r="CT79" i="15"/>
  <c r="CP74" i="15"/>
  <c r="CL69" i="15"/>
  <c r="CN60" i="15"/>
  <c r="CS105" i="15"/>
  <c r="CO100" i="15"/>
  <c r="CK95" i="15"/>
  <c r="CS89" i="15"/>
  <c r="CO84" i="15"/>
  <c r="CK79" i="15"/>
  <c r="CS73" i="15"/>
  <c r="CS65" i="15"/>
  <c r="CP81" i="15"/>
  <c r="CL76" i="15"/>
  <c r="CT70" i="15"/>
  <c r="CP65" i="15"/>
  <c r="CO105" i="15"/>
  <c r="CK100" i="15"/>
  <c r="CS94" i="15"/>
  <c r="CO89" i="15"/>
  <c r="CK84" i="15"/>
  <c r="CS78" i="15"/>
  <c r="CO73" i="15"/>
  <c r="CK68" i="15"/>
  <c r="CN107" i="15"/>
  <c r="CJ102" i="15"/>
  <c r="CR96" i="15"/>
  <c r="CN91" i="15"/>
  <c r="CJ86" i="15"/>
  <c r="CR80" i="15"/>
  <c r="CN75" i="15"/>
  <c r="CJ70" i="15"/>
  <c r="CR63" i="15"/>
  <c r="CM105" i="15"/>
  <c r="CI100" i="15"/>
  <c r="CQ94" i="15"/>
  <c r="CM89" i="15"/>
  <c r="CI84" i="15"/>
  <c r="CQ78" i="15"/>
  <c r="CM73" i="15"/>
  <c r="CI68" i="15"/>
  <c r="CL107" i="15"/>
  <c r="CP100" i="15"/>
  <c r="CL95" i="15"/>
  <c r="CT89" i="15"/>
  <c r="CP84" i="15"/>
  <c r="CL79" i="15"/>
  <c r="CT73" i="15"/>
  <c r="CP68" i="15"/>
  <c r="CT107" i="15"/>
  <c r="CK105" i="15"/>
  <c r="CS99" i="15"/>
  <c r="CO94" i="15"/>
  <c r="CK89" i="15"/>
  <c r="CS83" i="15"/>
  <c r="CO78" i="15"/>
  <c r="CK73" i="15"/>
  <c r="CK64" i="15"/>
  <c r="CN86" i="15"/>
  <c r="CQ89" i="15"/>
  <c r="CL92" i="15"/>
  <c r="CN84" i="15"/>
  <c r="CN104" i="15"/>
  <c r="CJ93" i="15"/>
  <c r="CJ87" i="15"/>
  <c r="CJ81" i="15"/>
  <c r="CJ71" i="15"/>
  <c r="CR65" i="15"/>
  <c r="CI105" i="15"/>
  <c r="CQ99" i="15"/>
  <c r="CM94" i="15"/>
  <c r="CI89" i="15"/>
  <c r="CQ83" i="15"/>
  <c r="CM78" i="15"/>
  <c r="CI73" i="15"/>
  <c r="CQ67" i="15"/>
  <c r="CP107" i="15"/>
  <c r="CL102" i="15"/>
  <c r="CT96" i="15"/>
  <c r="CP91" i="15"/>
  <c r="CL86" i="15"/>
  <c r="CT80" i="15"/>
  <c r="CP75" i="15"/>
  <c r="CL70" i="15"/>
  <c r="CN64" i="15"/>
  <c r="CS104" i="15"/>
  <c r="CO99" i="15"/>
  <c r="CK94" i="15"/>
  <c r="CS88" i="15"/>
  <c r="CO83" i="15"/>
  <c r="CK78" i="15"/>
  <c r="CS72" i="15"/>
  <c r="CO67" i="15"/>
  <c r="CR106" i="15"/>
  <c r="CN101" i="15"/>
  <c r="CJ96" i="15"/>
  <c r="CR90" i="15"/>
  <c r="CN85" i="15"/>
  <c r="CJ80" i="15"/>
  <c r="CR74" i="15"/>
  <c r="CN69" i="15"/>
  <c r="CJ61" i="15"/>
  <c r="CQ104" i="15"/>
  <c r="CM99" i="15"/>
  <c r="CI94" i="15"/>
  <c r="CQ88" i="15"/>
  <c r="CM83" i="15"/>
  <c r="CI78" i="15"/>
  <c r="CQ72" i="15"/>
  <c r="CM67" i="15"/>
  <c r="CT105" i="15"/>
  <c r="CT99" i="15"/>
  <c r="CP94" i="15"/>
  <c r="CL89" i="15"/>
  <c r="CT83" i="15"/>
  <c r="CP78" i="15"/>
  <c r="CL73" i="15"/>
  <c r="CT67" i="15"/>
  <c r="CP106" i="15"/>
  <c r="CO104" i="15"/>
  <c r="CK99" i="15"/>
  <c r="CS93" i="15"/>
  <c r="CO88" i="15"/>
  <c r="CK83" i="15"/>
  <c r="CS77" i="15"/>
  <c r="CO72" i="15"/>
  <c r="CS58" i="15"/>
  <c r="CQ105" i="15"/>
  <c r="CM68" i="15"/>
  <c r="CJ79" i="15"/>
  <c r="CN88" i="15"/>
  <c r="CR87" i="15"/>
  <c r="CR81" i="15"/>
  <c r="CR77" i="15"/>
  <c r="CN70" i="15"/>
  <c r="CR64" i="15"/>
  <c r="CM104" i="15"/>
  <c r="CI99" i="15"/>
  <c r="CQ93" i="15"/>
  <c r="CM88" i="15"/>
  <c r="CI83" i="15"/>
  <c r="CQ77" i="15"/>
  <c r="CM72" i="15"/>
  <c r="CI67" i="15"/>
  <c r="CT106" i="15"/>
  <c r="CP101" i="15"/>
  <c r="CL96" i="15"/>
  <c r="CT90" i="15"/>
  <c r="CP85" i="15"/>
  <c r="CL80" i="15"/>
  <c r="CT74" i="15"/>
  <c r="CP69" i="15"/>
  <c r="CR61" i="15"/>
  <c r="CK104" i="15"/>
  <c r="CS98" i="15"/>
  <c r="CO93" i="15"/>
  <c r="CK88" i="15"/>
  <c r="CS82" i="15"/>
  <c r="CO77" i="15"/>
  <c r="CK72" i="15"/>
  <c r="CS66" i="15"/>
  <c r="CJ106" i="15"/>
  <c r="CR100" i="15"/>
  <c r="CN95" i="15"/>
  <c r="CJ90" i="15"/>
  <c r="CR84" i="15"/>
  <c r="CN79" i="15"/>
  <c r="CJ74" i="15"/>
  <c r="CR68" i="15"/>
  <c r="CS8" i="15"/>
  <c r="CI104" i="15"/>
  <c r="CQ98" i="15"/>
  <c r="CM93" i="15"/>
  <c r="CI88" i="15"/>
  <c r="CQ82" i="15"/>
  <c r="CM77" i="15"/>
  <c r="CI72" i="15"/>
  <c r="CQ66" i="15"/>
  <c r="CL105" i="15"/>
  <c r="CL99" i="15"/>
  <c r="CT93" i="15"/>
  <c r="CP88" i="15"/>
  <c r="CL83" i="15"/>
  <c r="CT77" i="15"/>
  <c r="CP72" i="15"/>
  <c r="CL67" i="15"/>
  <c r="CP104" i="15"/>
  <c r="CS103" i="15"/>
  <c r="CO98" i="15"/>
  <c r="CK93" i="15"/>
  <c r="CS87" i="15"/>
  <c r="CO82" i="15"/>
  <c r="CK77" i="15"/>
  <c r="CK71" i="15"/>
  <c r="CO53" i="15"/>
  <c r="CI113" i="15"/>
  <c r="CN121" i="15"/>
  <c r="CJ126" i="15"/>
  <c r="CK111" i="15"/>
  <c r="CJ121" i="15"/>
  <c r="CO121" i="15"/>
  <c r="CO116" i="15"/>
  <c r="CL113" i="15"/>
  <c r="CT117" i="15"/>
  <c r="CL118" i="15"/>
  <c r="CK108" i="15"/>
  <c r="CR109" i="15"/>
  <c r="CN108" i="15"/>
  <c r="CP109" i="15"/>
  <c r="CJ108" i="15"/>
  <c r="CI117" i="15"/>
  <c r="BM55" i="15"/>
  <c r="BI119" i="15"/>
  <c r="CT121" i="15"/>
  <c r="CI111" i="15"/>
  <c r="CL121" i="15"/>
  <c r="CI118" i="15"/>
  <c r="CK113" i="15"/>
  <c r="CM117" i="15"/>
  <c r="CM108" i="15"/>
  <c r="CQ115" i="15"/>
  <c r="CT112" i="15"/>
  <c r="CN125" i="15"/>
  <c r="CK123" i="15"/>
  <c r="CJ115" i="15"/>
  <c r="CJ112" i="15"/>
  <c r="CL125" i="15"/>
  <c r="CP123" i="15"/>
  <c r="CS127" i="15"/>
  <c r="CR115" i="15"/>
  <c r="CQ112" i="15"/>
  <c r="CT125" i="15"/>
  <c r="CR123" i="15"/>
  <c r="CP119" i="15"/>
  <c r="CT120" i="15"/>
  <c r="CM124" i="15"/>
  <c r="CT122" i="15"/>
  <c r="CN111" i="15"/>
  <c r="CR117" i="15"/>
  <c r="CQ108" i="15"/>
  <c r="CO122" i="15"/>
  <c r="CL117" i="15"/>
  <c r="CI114" i="15"/>
  <c r="CR124" i="15"/>
  <c r="CO111" i="15"/>
  <c r="CO108" i="15"/>
  <c r="CS111" i="15"/>
  <c r="CM113" i="15"/>
  <c r="CN122" i="15"/>
  <c r="CL120" i="15"/>
  <c r="CI120" i="15"/>
  <c r="CT127" i="15"/>
  <c r="CM120" i="15"/>
  <c r="CS119" i="15"/>
  <c r="CS115" i="15"/>
  <c r="CP112" i="15"/>
  <c r="CS125" i="15"/>
  <c r="CM123" i="15"/>
  <c r="CR111" i="15"/>
  <c r="CO109" i="15"/>
  <c r="CR108" i="15"/>
  <c r="CP124" i="15"/>
  <c r="CR122" i="15"/>
  <c r="CM111" i="15"/>
  <c r="CQ117" i="15"/>
  <c r="CL108" i="15"/>
  <c r="CM110" i="15"/>
  <c r="CQ113" i="15"/>
  <c r="CO110" i="15"/>
  <c r="CL126" i="15"/>
  <c r="CM109" i="15"/>
  <c r="CL110" i="15"/>
  <c r="CM126" i="15"/>
  <c r="CJ113" i="15"/>
  <c r="CT111" i="15"/>
  <c r="CT124" i="15"/>
  <c r="CK124" i="15"/>
  <c r="CJ124" i="15"/>
  <c r="CN115" i="15"/>
  <c r="CS112" i="15"/>
  <c r="CM125" i="15"/>
  <c r="CL123" i="15"/>
  <c r="CO119" i="15"/>
  <c r="CP120" i="15"/>
  <c r="CI125" i="15"/>
  <c r="CJ123" i="15"/>
  <c r="CJ127" i="15"/>
  <c r="CN110" i="15"/>
  <c r="CN116" i="15"/>
  <c r="CK126" i="15"/>
  <c r="CJ109" i="15"/>
  <c r="CQ111" i="15"/>
  <c r="CK109" i="15"/>
  <c r="CI108" i="15"/>
  <c r="CM122" i="15"/>
  <c r="CP117" i="15"/>
  <c r="CQ110" i="15"/>
  <c r="CM116" i="15"/>
  <c r="CP126" i="15"/>
  <c r="CN118" i="15"/>
  <c r="CJ110" i="15"/>
  <c r="CL116" i="15"/>
  <c r="CT126" i="15"/>
  <c r="CS122" i="15"/>
  <c r="CO117" i="15"/>
  <c r="CK110" i="15"/>
  <c r="CO126" i="15"/>
  <c r="CI109" i="15"/>
  <c r="CR118" i="15"/>
  <c r="CN127" i="15"/>
  <c r="CK127" i="15"/>
  <c r="CL119" i="15"/>
  <c r="CP127" i="15"/>
  <c r="CS120" i="15"/>
  <c r="CJ125" i="15"/>
  <c r="CQ123" i="15"/>
  <c r="CL115" i="15"/>
  <c r="CM112" i="15"/>
  <c r="CO125" i="15"/>
  <c r="CN123" i="15"/>
  <c r="CJ120" i="15"/>
  <c r="CI116" i="15"/>
  <c r="CP118" i="15"/>
  <c r="CP110" i="15"/>
  <c r="CS116" i="15"/>
  <c r="CN126" i="15"/>
  <c r="CT109" i="15"/>
  <c r="CN114" i="15"/>
  <c r="CQ124" i="15"/>
  <c r="CJ122" i="15"/>
  <c r="CL111" i="15"/>
  <c r="CJ117" i="15"/>
  <c r="CJ118" i="15"/>
  <c r="CK121" i="15"/>
  <c r="CP111" i="15"/>
  <c r="CS108" i="15"/>
  <c r="CR110" i="15"/>
  <c r="CJ116" i="15"/>
  <c r="CQ126" i="15"/>
  <c r="CK118" i="15"/>
  <c r="CI127" i="15"/>
  <c r="CR127" i="15"/>
  <c r="CO115" i="15"/>
  <c r="CT119" i="15"/>
  <c r="CK112" i="15"/>
  <c r="CQ127" i="15"/>
  <c r="CQ120" i="15"/>
  <c r="CL124" i="15"/>
  <c r="CK120" i="15"/>
  <c r="CR125" i="15"/>
  <c r="CI123" i="15"/>
  <c r="CL114" i="15"/>
  <c r="CS121" i="15"/>
  <c r="CQ116" i="15"/>
  <c r="CM118" i="15"/>
  <c r="CT114" i="15"/>
  <c r="CJ111" i="15"/>
  <c r="CL109" i="15"/>
  <c r="CS114" i="15"/>
  <c r="CQ121" i="15"/>
  <c r="CK114" i="15"/>
  <c r="CS110" i="15"/>
  <c r="CS126" i="15"/>
  <c r="CN109" i="15"/>
  <c r="CM115" i="15"/>
  <c r="CR112" i="15"/>
  <c r="CQ125" i="15"/>
  <c r="CS123" i="15"/>
  <c r="CS124" i="15"/>
  <c r="CR120" i="15"/>
  <c r="CN124" i="15"/>
  <c r="CL127" i="15"/>
  <c r="CI119" i="15"/>
  <c r="CR114" i="15"/>
  <c r="CM114" i="15"/>
  <c r="CP121" i="15"/>
  <c r="CI110" i="15"/>
  <c r="CK116" i="15"/>
  <c r="CI126" i="15"/>
  <c r="CQ109" i="15"/>
  <c r="CS113" i="15"/>
  <c r="CT110" i="15"/>
  <c r="CT116" i="15"/>
  <c r="CR126" i="15"/>
  <c r="CS118" i="15"/>
  <c r="CP114" i="15"/>
  <c r="CK119" i="15"/>
  <c r="CN119" i="15"/>
  <c r="CN120" i="15"/>
  <c r="CM119" i="15"/>
  <c r="CM127" i="15"/>
  <c r="CI115" i="15"/>
  <c r="CI112" i="15"/>
  <c r="CK125" i="15"/>
  <c r="CO123" i="15"/>
  <c r="CO113" i="15"/>
  <c r="CJ114" i="15"/>
  <c r="CP122" i="15"/>
  <c r="CR116" i="15"/>
  <c r="CQ118" i="15"/>
  <c r="CT113" i="15"/>
  <c r="CT118" i="15"/>
  <c r="CM121" i="15"/>
  <c r="CN113" i="15"/>
  <c r="CP115" i="15"/>
  <c r="CQ119" i="15"/>
  <c r="CL112" i="15"/>
  <c r="CK115" i="15"/>
  <c r="CJ119" i="15"/>
  <c r="CN112" i="15"/>
  <c r="CO124" i="15"/>
  <c r="CT115" i="15"/>
  <c r="CR119" i="15"/>
  <c r="CO112" i="15"/>
  <c r="CO127" i="15"/>
  <c r="CO120" i="15"/>
  <c r="CP125" i="15"/>
  <c r="CT123" i="15"/>
  <c r="CK122" i="15"/>
  <c r="CN117" i="15"/>
  <c r="CP113" i="15"/>
  <c r="CI124" i="15"/>
  <c r="CQ122" i="15"/>
  <c r="CO114" i="15"/>
  <c r="CI121" i="15"/>
  <c r="CL122" i="15"/>
  <c r="CK117" i="15"/>
  <c r="CI122" i="15"/>
  <c r="CQ114" i="15"/>
  <c r="CR121" i="15"/>
  <c r="CR113" i="15"/>
  <c r="CP116" i="15"/>
  <c r="CT108" i="15"/>
  <c r="CO118" i="15"/>
  <c r="CP108" i="15"/>
  <c r="CS109" i="15"/>
  <c r="DF9" i="15"/>
  <c r="DB10" i="15"/>
  <c r="DJ10" i="15"/>
  <c r="DF11" i="15"/>
  <c r="DB12" i="15"/>
  <c r="DJ12" i="15"/>
  <c r="DF13" i="15"/>
  <c r="DB14" i="15"/>
  <c r="DJ14" i="15"/>
  <c r="DF15" i="15"/>
  <c r="DB16" i="15"/>
  <c r="DJ16" i="15"/>
  <c r="DF17" i="15"/>
  <c r="DB18" i="15"/>
  <c r="DJ18" i="15"/>
  <c r="DF19" i="15"/>
  <c r="DB20" i="15"/>
  <c r="DJ20" i="15"/>
  <c r="DF21" i="15"/>
  <c r="DB22" i="15"/>
  <c r="DJ22" i="15"/>
  <c r="DF23" i="15"/>
  <c r="DB24" i="15"/>
  <c r="DJ24" i="15"/>
  <c r="DF25" i="15"/>
  <c r="DB26" i="15"/>
  <c r="DJ26" i="15"/>
  <c r="DF27" i="15"/>
  <c r="DB28" i="15"/>
  <c r="DJ28" i="15"/>
  <c r="DF29" i="15"/>
  <c r="DB30" i="15"/>
  <c r="DJ30" i="15"/>
  <c r="DF31" i="15"/>
  <c r="DB32" i="15"/>
  <c r="DJ32" i="15"/>
  <c r="DF33" i="15"/>
  <c r="DB34" i="15"/>
  <c r="DJ34" i="15"/>
  <c r="DF35" i="15"/>
  <c r="DB36" i="15"/>
  <c r="DJ36" i="15"/>
  <c r="DF37" i="15"/>
  <c r="DB38" i="15"/>
  <c r="DJ38" i="15"/>
  <c r="DF39" i="15"/>
  <c r="DB40" i="15"/>
  <c r="DJ40" i="15"/>
  <c r="DF41" i="15"/>
  <c r="DB42" i="15"/>
  <c r="DJ42" i="15"/>
  <c r="DF43" i="15"/>
  <c r="DB44" i="15"/>
  <c r="DJ44" i="15"/>
  <c r="DF45" i="15"/>
  <c r="DB46" i="15"/>
  <c r="DJ46" i="15"/>
  <c r="DF47" i="15"/>
  <c r="DB48" i="15"/>
  <c r="DJ48" i="15"/>
  <c r="DF49" i="15"/>
  <c r="DB50" i="15"/>
  <c r="DJ50" i="15"/>
  <c r="DF51" i="15"/>
  <c r="DB52" i="15"/>
  <c r="DJ52" i="15"/>
  <c r="DF53" i="15"/>
  <c r="DB54" i="15"/>
  <c r="DJ54" i="15"/>
  <c r="DF55" i="15"/>
  <c r="DB56" i="15"/>
  <c r="DJ56" i="15"/>
  <c r="DF57" i="15"/>
  <c r="DB58" i="15"/>
  <c r="DJ58" i="15"/>
  <c r="DF59" i="15"/>
  <c r="DB60" i="15"/>
  <c r="DJ60" i="15"/>
  <c r="DF61" i="15"/>
  <c r="DB62" i="15"/>
  <c r="DJ62" i="15"/>
  <c r="DF63" i="15"/>
  <c r="DB64" i="15"/>
  <c r="DJ64" i="15"/>
  <c r="DF65" i="15"/>
  <c r="DG9" i="15"/>
  <c r="DC10" i="15"/>
  <c r="DK10" i="15"/>
  <c r="DG11" i="15"/>
  <c r="DC12" i="15"/>
  <c r="DK12" i="15"/>
  <c r="DG13" i="15"/>
  <c r="DC14" i="15"/>
  <c r="DK14" i="15"/>
  <c r="DG15" i="15"/>
  <c r="DC16" i="15"/>
  <c r="DK16" i="15"/>
  <c r="DG17" i="15"/>
  <c r="DC18" i="15"/>
  <c r="DK18" i="15"/>
  <c r="DG19" i="15"/>
  <c r="DC20" i="15"/>
  <c r="DK20" i="15"/>
  <c r="DG21" i="15"/>
  <c r="DC22" i="15"/>
  <c r="DK22" i="15"/>
  <c r="DG23" i="15"/>
  <c r="DC24" i="15"/>
  <c r="DK24" i="15"/>
  <c r="DG25" i="15"/>
  <c r="DC26" i="15"/>
  <c r="DK26" i="15"/>
  <c r="DG27" i="15"/>
  <c r="DC28" i="15"/>
  <c r="DK28" i="15"/>
  <c r="DG29" i="15"/>
  <c r="DC30" i="15"/>
  <c r="DK30" i="15"/>
  <c r="DG31" i="15"/>
  <c r="DC32" i="15"/>
  <c r="DK32" i="15"/>
  <c r="DG33" i="15"/>
  <c r="DC34" i="15"/>
  <c r="DK34" i="15"/>
  <c r="DG35" i="15"/>
  <c r="DC36" i="15"/>
  <c r="DK36" i="15"/>
  <c r="DG37" i="15"/>
  <c r="DC38" i="15"/>
  <c r="DK38" i="15"/>
  <c r="DG39" i="15"/>
  <c r="DC40" i="15"/>
  <c r="DK40" i="15"/>
  <c r="DG41" i="15"/>
  <c r="DC42" i="15"/>
  <c r="DK42" i="15"/>
  <c r="DG43" i="15"/>
  <c r="DC44" i="15"/>
  <c r="DK44" i="15"/>
  <c r="DG45" i="15"/>
  <c r="DC46" i="15"/>
  <c r="DK46" i="15"/>
  <c r="DG47" i="15"/>
  <c r="DC48" i="15"/>
  <c r="DK48" i="15"/>
  <c r="DG49" i="15"/>
  <c r="DC50" i="15"/>
  <c r="DK50" i="15"/>
  <c r="DG51" i="15"/>
  <c r="DC52" i="15"/>
  <c r="DK52" i="15"/>
  <c r="DG53" i="15"/>
  <c r="DC54" i="15"/>
  <c r="DK54" i="15"/>
  <c r="DG55" i="15"/>
  <c r="DC56" i="15"/>
  <c r="DK56" i="15"/>
  <c r="DG57" i="15"/>
  <c r="DC58" i="15"/>
  <c r="DK58" i="15"/>
  <c r="DG59" i="15"/>
  <c r="DC60" i="15"/>
  <c r="DK60" i="15"/>
  <c r="DG61" i="15"/>
  <c r="DC62" i="15"/>
  <c r="DK62" i="15"/>
  <c r="DG63" i="15"/>
  <c r="DC64" i="15"/>
  <c r="DK64" i="15"/>
  <c r="DH9" i="15"/>
  <c r="DD10" i="15"/>
  <c r="DL10" i="15"/>
  <c r="DH11" i="15"/>
  <c r="DD12" i="15"/>
  <c r="DL12" i="15"/>
  <c r="DH13" i="15"/>
  <c r="DD14" i="15"/>
  <c r="DL14" i="15"/>
  <c r="DH15" i="15"/>
  <c r="DD16" i="15"/>
  <c r="DL16" i="15"/>
  <c r="DH17" i="15"/>
  <c r="DD18" i="15"/>
  <c r="DL18" i="15"/>
  <c r="DH19" i="15"/>
  <c r="DD20" i="15"/>
  <c r="DL20" i="15"/>
  <c r="DH21" i="15"/>
  <c r="DD22" i="15"/>
  <c r="DL22" i="15"/>
  <c r="DH23" i="15"/>
  <c r="DD24" i="15"/>
  <c r="DL24" i="15"/>
  <c r="DH25" i="15"/>
  <c r="DD26" i="15"/>
  <c r="DL26" i="15"/>
  <c r="DH27" i="15"/>
  <c r="DD28" i="15"/>
  <c r="DL28" i="15"/>
  <c r="DH29" i="15"/>
  <c r="DD30" i="15"/>
  <c r="DL30" i="15"/>
  <c r="DH31" i="15"/>
  <c r="DD32" i="15"/>
  <c r="DL32" i="15"/>
  <c r="DH33" i="15"/>
  <c r="DD34" i="15"/>
  <c r="DL34" i="15"/>
  <c r="DH35" i="15"/>
  <c r="DD36" i="15"/>
  <c r="DL36" i="15"/>
  <c r="DH37" i="15"/>
  <c r="DD38" i="15"/>
  <c r="DL38" i="15"/>
  <c r="DH39" i="15"/>
  <c r="DD40" i="15"/>
  <c r="DL40" i="15"/>
  <c r="DH41" i="15"/>
  <c r="DD42" i="15"/>
  <c r="DL42" i="15"/>
  <c r="DH43" i="15"/>
  <c r="DD44" i="15"/>
  <c r="DL44" i="15"/>
  <c r="DH45" i="15"/>
  <c r="DD46" i="15"/>
  <c r="DL46" i="15"/>
  <c r="DH47" i="15"/>
  <c r="DD48" i="15"/>
  <c r="DL48" i="15"/>
  <c r="DH49" i="15"/>
  <c r="DD50" i="15"/>
  <c r="DL50" i="15"/>
  <c r="DH51" i="15"/>
  <c r="DD52" i="15"/>
  <c r="DL52" i="15"/>
  <c r="DH53" i="15"/>
  <c r="DD54" i="15"/>
  <c r="DL54" i="15"/>
  <c r="DH55" i="15"/>
  <c r="DD56" i="15"/>
  <c r="DL56" i="15"/>
  <c r="DH57" i="15"/>
  <c r="DD58" i="15"/>
  <c r="DL58" i="15"/>
  <c r="DH59" i="15"/>
  <c r="DD60" i="15"/>
  <c r="DL60" i="15"/>
  <c r="DH61" i="15"/>
  <c r="DD62" i="15"/>
  <c r="DL62" i="15"/>
  <c r="DH63" i="15"/>
  <c r="DD64" i="15"/>
  <c r="DL64" i="15"/>
  <c r="DH65" i="15"/>
  <c r="DA9" i="15"/>
  <c r="DI9" i="15"/>
  <c r="DE10" i="15"/>
  <c r="DA11" i="15"/>
  <c r="DI11" i="15"/>
  <c r="DE12" i="15"/>
  <c r="DA13" i="15"/>
  <c r="DI13" i="15"/>
  <c r="DE14" i="15"/>
  <c r="DA15" i="15"/>
  <c r="DI15" i="15"/>
  <c r="DE16" i="15"/>
  <c r="DA17" i="15"/>
  <c r="DI17" i="15"/>
  <c r="DE18" i="15"/>
  <c r="DA19" i="15"/>
  <c r="DI19" i="15"/>
  <c r="DE20" i="15"/>
  <c r="DA21" i="15"/>
  <c r="DI21" i="15"/>
  <c r="DE22" i="15"/>
  <c r="DA23" i="15"/>
  <c r="DI23" i="15"/>
  <c r="DE24" i="15"/>
  <c r="DA25" i="15"/>
  <c r="DI25" i="15"/>
  <c r="DE26" i="15"/>
  <c r="DA27" i="15"/>
  <c r="DI27" i="15"/>
  <c r="DE28" i="15"/>
  <c r="DA29" i="15"/>
  <c r="DI29" i="15"/>
  <c r="DE30" i="15"/>
  <c r="DA31" i="15"/>
  <c r="DI31" i="15"/>
  <c r="DE32" i="15"/>
  <c r="DA33" i="15"/>
  <c r="DI33" i="15"/>
  <c r="DE34" i="15"/>
  <c r="DA35" i="15"/>
  <c r="DI35" i="15"/>
  <c r="DE36" i="15"/>
  <c r="DA37" i="15"/>
  <c r="DI37" i="15"/>
  <c r="DE38" i="15"/>
  <c r="DA39" i="15"/>
  <c r="DI39" i="15"/>
  <c r="DE40" i="15"/>
  <c r="DA41" i="15"/>
  <c r="DI41" i="15"/>
  <c r="DE42" i="15"/>
  <c r="DA43" i="15"/>
  <c r="DI43" i="15"/>
  <c r="DE44" i="15"/>
  <c r="DA45" i="15"/>
  <c r="DI45" i="15"/>
  <c r="DE46" i="15"/>
  <c r="DA47" i="15"/>
  <c r="DI47" i="15"/>
  <c r="DE48" i="15"/>
  <c r="DA49" i="15"/>
  <c r="DI49" i="15"/>
  <c r="DE50" i="15"/>
  <c r="DA51" i="15"/>
  <c r="DI51" i="15"/>
  <c r="DE52" i="15"/>
  <c r="DA53" i="15"/>
  <c r="DI53" i="15"/>
  <c r="DE54" i="15"/>
  <c r="DA55" i="15"/>
  <c r="DI55" i="15"/>
  <c r="DE56" i="15"/>
  <c r="DA57" i="15"/>
  <c r="DI57" i="15"/>
  <c r="DE58" i="15"/>
  <c r="DA59" i="15"/>
  <c r="DI59" i="15"/>
  <c r="DE60" i="15"/>
  <c r="DA61" i="15"/>
  <c r="DI61" i="15"/>
  <c r="DE62" i="15"/>
  <c r="DA63" i="15"/>
  <c r="DI63" i="15"/>
  <c r="DE64" i="15"/>
  <c r="DA65" i="15"/>
  <c r="DB9" i="15"/>
  <c r="DJ9" i="15"/>
  <c r="DF10" i="15"/>
  <c r="DB11" i="15"/>
  <c r="DJ11" i="15"/>
  <c r="DF12" i="15"/>
  <c r="AK31" i="15" s="1"/>
  <c r="DB13" i="15"/>
  <c r="DJ13" i="15"/>
  <c r="DF14" i="15"/>
  <c r="AI31" i="15" s="1"/>
  <c r="DB15" i="15"/>
  <c r="DJ15" i="15"/>
  <c r="DF16" i="15"/>
  <c r="DB17" i="15"/>
  <c r="DJ17" i="15"/>
  <c r="DF18" i="15"/>
  <c r="DB19" i="15"/>
  <c r="DJ19" i="15"/>
  <c r="DF20" i="15"/>
  <c r="DB21" i="15"/>
  <c r="DJ21" i="15"/>
  <c r="DF22" i="15"/>
  <c r="DB23" i="15"/>
  <c r="DJ23" i="15"/>
  <c r="DF24" i="15"/>
  <c r="DB25" i="15"/>
  <c r="DJ25" i="15"/>
  <c r="DF26" i="15"/>
  <c r="DB27" i="15"/>
  <c r="DJ27" i="15"/>
  <c r="DF28" i="15"/>
  <c r="DB29" i="15"/>
  <c r="DJ29" i="15"/>
  <c r="DF30" i="15"/>
  <c r="DB31" i="15"/>
  <c r="DJ31" i="15"/>
  <c r="DF32" i="15"/>
  <c r="DB33" i="15"/>
  <c r="DJ33" i="15"/>
  <c r="DF34" i="15"/>
  <c r="DB35" i="15"/>
  <c r="DJ35" i="15"/>
  <c r="DF36" i="15"/>
  <c r="DB37" i="15"/>
  <c r="DJ37" i="15"/>
  <c r="DF38" i="15"/>
  <c r="DB39" i="15"/>
  <c r="DJ39" i="15"/>
  <c r="DF40" i="15"/>
  <c r="DB41" i="15"/>
  <c r="DJ41" i="15"/>
  <c r="DF42" i="15"/>
  <c r="DB43" i="15"/>
  <c r="DJ43" i="15"/>
  <c r="DF44" i="15"/>
  <c r="DB45" i="15"/>
  <c r="DJ45" i="15"/>
  <c r="DF46" i="15"/>
  <c r="DB47" i="15"/>
  <c r="DJ47" i="15"/>
  <c r="DF48" i="15"/>
  <c r="DB49" i="15"/>
  <c r="DJ49" i="15"/>
  <c r="DF50" i="15"/>
  <c r="DB51" i="15"/>
  <c r="DJ51" i="15"/>
  <c r="DF52" i="15"/>
  <c r="DB53" i="15"/>
  <c r="DJ53" i="15"/>
  <c r="DF54" i="15"/>
  <c r="DB55" i="15"/>
  <c r="DJ55" i="15"/>
  <c r="DF56" i="15"/>
  <c r="DB57" i="15"/>
  <c r="DJ57" i="15"/>
  <c r="DF58" i="15"/>
  <c r="DB59" i="15"/>
  <c r="DJ59" i="15"/>
  <c r="DF60" i="15"/>
  <c r="DB61" i="15"/>
  <c r="DJ61" i="15"/>
  <c r="DF62" i="15"/>
  <c r="DB63" i="15"/>
  <c r="DJ63" i="15"/>
  <c r="DF64" i="15"/>
  <c r="DB65" i="15"/>
  <c r="DC9" i="15"/>
  <c r="DK9" i="15"/>
  <c r="DG10" i="15"/>
  <c r="DC11" i="15"/>
  <c r="DK11" i="15"/>
  <c r="DG12" i="15"/>
  <c r="DC13" i="15"/>
  <c r="DK13" i="15"/>
  <c r="DG14" i="15"/>
  <c r="DC15" i="15"/>
  <c r="DK15" i="15"/>
  <c r="DG16" i="15"/>
  <c r="DC17" i="15"/>
  <c r="DK17" i="15"/>
  <c r="DG18" i="15"/>
  <c r="DC19" i="15"/>
  <c r="DK19" i="15"/>
  <c r="DG20" i="15"/>
  <c r="DC21" i="15"/>
  <c r="DK21" i="15"/>
  <c r="DG22" i="15"/>
  <c r="DC23" i="15"/>
  <c r="DK23" i="15"/>
  <c r="DG24" i="15"/>
  <c r="DC25" i="15"/>
  <c r="DK25" i="15"/>
  <c r="DG26" i="15"/>
  <c r="DC27" i="15"/>
  <c r="DK27" i="15"/>
  <c r="DG28" i="15"/>
  <c r="DC29" i="15"/>
  <c r="DK29" i="15"/>
  <c r="DG30" i="15"/>
  <c r="DC31" i="15"/>
  <c r="DK31" i="15"/>
  <c r="DG32" i="15"/>
  <c r="DC33" i="15"/>
  <c r="DK33" i="15"/>
  <c r="DG34" i="15"/>
  <c r="DC35" i="15"/>
  <c r="DK35" i="15"/>
  <c r="DG36" i="15"/>
  <c r="DC37" i="15"/>
  <c r="DK37" i="15"/>
  <c r="DG38" i="15"/>
  <c r="DC39" i="15"/>
  <c r="DK39" i="15"/>
  <c r="DG40" i="15"/>
  <c r="DC41" i="15"/>
  <c r="DK41" i="15"/>
  <c r="DG42" i="15"/>
  <c r="DC43" i="15"/>
  <c r="DK43" i="15"/>
  <c r="DG44" i="15"/>
  <c r="DC45" i="15"/>
  <c r="DK45" i="15"/>
  <c r="DG46" i="15"/>
  <c r="DC47" i="15"/>
  <c r="DK47" i="15"/>
  <c r="DG48" i="15"/>
  <c r="DC49" i="15"/>
  <c r="DK49" i="15"/>
  <c r="DG50" i="15"/>
  <c r="DC51" i="15"/>
  <c r="DK51" i="15"/>
  <c r="DG52" i="15"/>
  <c r="DC53" i="15"/>
  <c r="DK53" i="15"/>
  <c r="DG54" i="15"/>
  <c r="DC55" i="15"/>
  <c r="DK55" i="15"/>
  <c r="DG56" i="15"/>
  <c r="DC57" i="15"/>
  <c r="DK57" i="15"/>
  <c r="DG58" i="15"/>
  <c r="DC59" i="15"/>
  <c r="DK59" i="15"/>
  <c r="DG60" i="15"/>
  <c r="DC61" i="15"/>
  <c r="DK61" i="15"/>
  <c r="DG62" i="15"/>
  <c r="DC63" i="15"/>
  <c r="DK63" i="15"/>
  <c r="DG64" i="15"/>
  <c r="DC65" i="15"/>
  <c r="DD9" i="15"/>
  <c r="DL9" i="15"/>
  <c r="DH10" i="15"/>
  <c r="DD11" i="15"/>
  <c r="DL11" i="15"/>
  <c r="DH12" i="15"/>
  <c r="DD13" i="15"/>
  <c r="DL13" i="15"/>
  <c r="DH14" i="15"/>
  <c r="DD15" i="15"/>
  <c r="DL15" i="15"/>
  <c r="DH16" i="15"/>
  <c r="DD17" i="15"/>
  <c r="DL17" i="15"/>
  <c r="DH18" i="15"/>
  <c r="DD19" i="15"/>
  <c r="DL19" i="15"/>
  <c r="DH20" i="15"/>
  <c r="DD21" i="15"/>
  <c r="DL21" i="15"/>
  <c r="DH22" i="15"/>
  <c r="DD23" i="15"/>
  <c r="DL23" i="15"/>
  <c r="DH24" i="15"/>
  <c r="DD25" i="15"/>
  <c r="DL25" i="15"/>
  <c r="DH26" i="15"/>
  <c r="DD27" i="15"/>
  <c r="DL27" i="15"/>
  <c r="DH28" i="15"/>
  <c r="DD29" i="15"/>
  <c r="DL29" i="15"/>
  <c r="DH30" i="15"/>
  <c r="DD31" i="15"/>
  <c r="DL31" i="15"/>
  <c r="DH32" i="15"/>
  <c r="DD33" i="15"/>
  <c r="DL33" i="15"/>
  <c r="DH34" i="15"/>
  <c r="DD35" i="15"/>
  <c r="DL35" i="15"/>
  <c r="DH36" i="15"/>
  <c r="DD37" i="15"/>
  <c r="DL37" i="15"/>
  <c r="DH38" i="15"/>
  <c r="DD39" i="15"/>
  <c r="DL39" i="15"/>
  <c r="DH40" i="15"/>
  <c r="DD41" i="15"/>
  <c r="DL41" i="15"/>
  <c r="DH42" i="15"/>
  <c r="DD43" i="15"/>
  <c r="DL43" i="15"/>
  <c r="DH44" i="15"/>
  <c r="DD45" i="15"/>
  <c r="DL45" i="15"/>
  <c r="DH46" i="15"/>
  <c r="DD47" i="15"/>
  <c r="DL47" i="15"/>
  <c r="DH48" i="15"/>
  <c r="DD49" i="15"/>
  <c r="DL49" i="15"/>
  <c r="DH50" i="15"/>
  <c r="DD51" i="15"/>
  <c r="DL51" i="15"/>
  <c r="DH52" i="15"/>
  <c r="DD53" i="15"/>
  <c r="DL53" i="15"/>
  <c r="DH54" i="15"/>
  <c r="DD55" i="15"/>
  <c r="DL55" i="15"/>
  <c r="DH56" i="15"/>
  <c r="DD57" i="15"/>
  <c r="DL57" i="15"/>
  <c r="DH58" i="15"/>
  <c r="DD59" i="15"/>
  <c r="DL59" i="15"/>
  <c r="DH60" i="15"/>
  <c r="DD61" i="15"/>
  <c r="DL61" i="15"/>
  <c r="DH62" i="15"/>
  <c r="DD63" i="15"/>
  <c r="DL63" i="15"/>
  <c r="DH64" i="15"/>
  <c r="DD65" i="15"/>
  <c r="DE9" i="15"/>
  <c r="DA10" i="15"/>
  <c r="DI10" i="15"/>
  <c r="DE11" i="15"/>
  <c r="DA12" i="15"/>
  <c r="DI12" i="15"/>
  <c r="DE13" i="15"/>
  <c r="DA14" i="15"/>
  <c r="DI14" i="15"/>
  <c r="DE15" i="15"/>
  <c r="DA16" i="15"/>
  <c r="DI16" i="15"/>
  <c r="DE17" i="15"/>
  <c r="DA18" i="15"/>
  <c r="DI18" i="15"/>
  <c r="DE19" i="15"/>
  <c r="DA20" i="15"/>
  <c r="DI20" i="15"/>
  <c r="DE21" i="15"/>
  <c r="DA22" i="15"/>
  <c r="DI22" i="15"/>
  <c r="DE23" i="15"/>
  <c r="DA24" i="15"/>
  <c r="DI24" i="15"/>
  <c r="DE25" i="15"/>
  <c r="DA26" i="15"/>
  <c r="DI26" i="15"/>
  <c r="DE27" i="15"/>
  <c r="DA28" i="15"/>
  <c r="DI28" i="15"/>
  <c r="DE29" i="15"/>
  <c r="DA30" i="15"/>
  <c r="DI30" i="15"/>
  <c r="DE31" i="15"/>
  <c r="DA32" i="15"/>
  <c r="DI32" i="15"/>
  <c r="DE33" i="15"/>
  <c r="DA34" i="15"/>
  <c r="DI34" i="15"/>
  <c r="DE35" i="15"/>
  <c r="DA36" i="15"/>
  <c r="DI36" i="15"/>
  <c r="DE37" i="15"/>
  <c r="DA38" i="15"/>
  <c r="DI38" i="15"/>
  <c r="DE39" i="15"/>
  <c r="DA40" i="15"/>
  <c r="DI40" i="15"/>
  <c r="DE41" i="15"/>
  <c r="DA42" i="15"/>
  <c r="DI42" i="15"/>
  <c r="DE43" i="15"/>
  <c r="DA44" i="15"/>
  <c r="DI44" i="15"/>
  <c r="DE45" i="15"/>
  <c r="DA46" i="15"/>
  <c r="DI46" i="15"/>
  <c r="DE47" i="15"/>
  <c r="DA48" i="15"/>
  <c r="DI48" i="15"/>
  <c r="DE49" i="15"/>
  <c r="DA50" i="15"/>
  <c r="DI50" i="15"/>
  <c r="DE51" i="15"/>
  <c r="DA52" i="15"/>
  <c r="DI52" i="15"/>
  <c r="DE53" i="15"/>
  <c r="DA54" i="15"/>
  <c r="DI54" i="15"/>
  <c r="DE55" i="15"/>
  <c r="DA56" i="15"/>
  <c r="DI56" i="15"/>
  <c r="DE57" i="15"/>
  <c r="DA58" i="15"/>
  <c r="DI58" i="15"/>
  <c r="DE59" i="15"/>
  <c r="DA60" i="15"/>
  <c r="DI60" i="15"/>
  <c r="DE61" i="15"/>
  <c r="DA62" i="15"/>
  <c r="DI62" i="15"/>
  <c r="DE63" i="15"/>
  <c r="DA64" i="15"/>
  <c r="DI64" i="15"/>
  <c r="DE65" i="15"/>
  <c r="DB66" i="15"/>
  <c r="DJ66" i="15"/>
  <c r="DF67" i="15"/>
  <c r="DB68" i="15"/>
  <c r="DJ68" i="15"/>
  <c r="DF69" i="15"/>
  <c r="DB70" i="15"/>
  <c r="DJ70" i="15"/>
  <c r="DF71" i="15"/>
  <c r="DB72" i="15"/>
  <c r="DJ72" i="15"/>
  <c r="DF73" i="15"/>
  <c r="DB74" i="15"/>
  <c r="DJ74" i="15"/>
  <c r="DF75" i="15"/>
  <c r="DB76" i="15"/>
  <c r="DJ76" i="15"/>
  <c r="DF77" i="15"/>
  <c r="DB78" i="15"/>
  <c r="DJ78" i="15"/>
  <c r="DF79" i="15"/>
  <c r="DB80" i="15"/>
  <c r="DJ80" i="15"/>
  <c r="DF81" i="15"/>
  <c r="DB82" i="15"/>
  <c r="DJ82" i="15"/>
  <c r="DF83" i="15"/>
  <c r="DB84" i="15"/>
  <c r="DJ84" i="15"/>
  <c r="DF85" i="15"/>
  <c r="DB86" i="15"/>
  <c r="DJ86" i="15"/>
  <c r="DF87" i="15"/>
  <c r="DB88" i="15"/>
  <c r="DJ88" i="15"/>
  <c r="DF89" i="15"/>
  <c r="DB90" i="15"/>
  <c r="DJ90" i="15"/>
  <c r="DF91" i="15"/>
  <c r="DB92" i="15"/>
  <c r="DJ92" i="15"/>
  <c r="DF93" i="15"/>
  <c r="DB94" i="15"/>
  <c r="DJ94" i="15"/>
  <c r="DF95" i="15"/>
  <c r="DB96" i="15"/>
  <c r="DJ96" i="15"/>
  <c r="DF97" i="15"/>
  <c r="DB98" i="15"/>
  <c r="DJ98" i="15"/>
  <c r="DF99" i="15"/>
  <c r="DB100" i="15"/>
  <c r="DJ100" i="15"/>
  <c r="DF101" i="15"/>
  <c r="DB102" i="15"/>
  <c r="DJ102" i="15"/>
  <c r="DF103" i="15"/>
  <c r="DB104" i="15"/>
  <c r="DJ104" i="15"/>
  <c r="DF105" i="15"/>
  <c r="DB106" i="15"/>
  <c r="DJ106" i="15"/>
  <c r="DF107" i="15"/>
  <c r="DB108" i="15"/>
  <c r="DJ108" i="15"/>
  <c r="DF109" i="15"/>
  <c r="DB110" i="15"/>
  <c r="DJ110" i="15"/>
  <c r="DF111" i="15"/>
  <c r="DB112" i="15"/>
  <c r="DJ112" i="15"/>
  <c r="DF113" i="15"/>
  <c r="DB114" i="15"/>
  <c r="DJ114" i="15"/>
  <c r="DF115" i="15"/>
  <c r="DC66" i="15"/>
  <c r="DK66" i="15"/>
  <c r="DG67" i="15"/>
  <c r="DC68" i="15"/>
  <c r="DK68" i="15"/>
  <c r="DG69" i="15"/>
  <c r="DC70" i="15"/>
  <c r="DK70" i="15"/>
  <c r="DG71" i="15"/>
  <c r="DC72" i="15"/>
  <c r="DK72" i="15"/>
  <c r="DG73" i="15"/>
  <c r="DC74" i="15"/>
  <c r="DK74" i="15"/>
  <c r="DG75" i="15"/>
  <c r="DC76" i="15"/>
  <c r="DK76" i="15"/>
  <c r="DG77" i="15"/>
  <c r="DC78" i="15"/>
  <c r="DK78" i="15"/>
  <c r="DG79" i="15"/>
  <c r="DC80" i="15"/>
  <c r="DK80" i="15"/>
  <c r="DG81" i="15"/>
  <c r="DC82" i="15"/>
  <c r="DK82" i="15"/>
  <c r="DG83" i="15"/>
  <c r="DC84" i="15"/>
  <c r="DK84" i="15"/>
  <c r="DG85" i="15"/>
  <c r="DC86" i="15"/>
  <c r="DK86" i="15"/>
  <c r="DG87" i="15"/>
  <c r="DC88" i="15"/>
  <c r="DK88" i="15"/>
  <c r="DG89" i="15"/>
  <c r="DC90" i="15"/>
  <c r="DK90" i="15"/>
  <c r="DG91" i="15"/>
  <c r="DC92" i="15"/>
  <c r="DK92" i="15"/>
  <c r="DG93" i="15"/>
  <c r="DC94" i="15"/>
  <c r="DK94" i="15"/>
  <c r="DG95" i="15"/>
  <c r="DC96" i="15"/>
  <c r="DK96" i="15"/>
  <c r="DG97" i="15"/>
  <c r="DC98" i="15"/>
  <c r="DK98" i="15"/>
  <c r="DG99" i="15"/>
  <c r="DC100" i="15"/>
  <c r="DK100" i="15"/>
  <c r="DG101" i="15"/>
  <c r="DC102" i="15"/>
  <c r="DK102" i="15"/>
  <c r="DG103" i="15"/>
  <c r="DC104" i="15"/>
  <c r="DK104" i="15"/>
  <c r="DG105" i="15"/>
  <c r="DC106" i="15"/>
  <c r="DK106" i="15"/>
  <c r="DG107" i="15"/>
  <c r="DC108" i="15"/>
  <c r="DK108" i="15"/>
  <c r="DG109" i="15"/>
  <c r="DC110" i="15"/>
  <c r="DG65" i="15"/>
  <c r="DD66" i="15"/>
  <c r="DL66" i="15"/>
  <c r="DH67" i="15"/>
  <c r="DD68" i="15"/>
  <c r="DL68" i="15"/>
  <c r="DH69" i="15"/>
  <c r="DD70" i="15"/>
  <c r="DL70" i="15"/>
  <c r="DH71" i="15"/>
  <c r="DD72" i="15"/>
  <c r="DL72" i="15"/>
  <c r="DH73" i="15"/>
  <c r="DD74" i="15"/>
  <c r="DL74" i="15"/>
  <c r="DH75" i="15"/>
  <c r="DD76" i="15"/>
  <c r="DL76" i="15"/>
  <c r="DH77" i="15"/>
  <c r="DD78" i="15"/>
  <c r="DL78" i="15"/>
  <c r="DH79" i="15"/>
  <c r="DD80" i="15"/>
  <c r="DL80" i="15"/>
  <c r="DH81" i="15"/>
  <c r="DD82" i="15"/>
  <c r="DL82" i="15"/>
  <c r="DH83" i="15"/>
  <c r="DD84" i="15"/>
  <c r="DL84" i="15"/>
  <c r="DH85" i="15"/>
  <c r="DD86" i="15"/>
  <c r="DL86" i="15"/>
  <c r="DH87" i="15"/>
  <c r="DD88" i="15"/>
  <c r="DL88" i="15"/>
  <c r="DH89" i="15"/>
  <c r="DD90" i="15"/>
  <c r="DL90" i="15"/>
  <c r="DH91" i="15"/>
  <c r="DD92" i="15"/>
  <c r="DL92" i="15"/>
  <c r="DH93" i="15"/>
  <c r="DD94" i="15"/>
  <c r="DL94" i="15"/>
  <c r="DH95" i="15"/>
  <c r="DD96" i="15"/>
  <c r="DL96" i="15"/>
  <c r="DH97" i="15"/>
  <c r="DD98" i="15"/>
  <c r="DL98" i="15"/>
  <c r="DH99" i="15"/>
  <c r="DD100" i="15"/>
  <c r="DL100" i="15"/>
  <c r="DH101" i="15"/>
  <c r="DD102" i="15"/>
  <c r="DL102" i="15"/>
  <c r="DH103" i="15"/>
  <c r="DD104" i="15"/>
  <c r="DL104" i="15"/>
  <c r="DH105" i="15"/>
  <c r="DD106" i="15"/>
  <c r="DL106" i="15"/>
  <c r="DH107" i="15"/>
  <c r="DD108" i="15"/>
  <c r="DL108" i="15"/>
  <c r="DH109" i="15"/>
  <c r="DD110" i="15"/>
  <c r="DL110" i="15"/>
  <c r="DH111" i="15"/>
  <c r="DD112" i="15"/>
  <c r="DL112" i="15"/>
  <c r="DH113" i="15"/>
  <c r="DD114" i="15"/>
  <c r="DL114" i="15"/>
  <c r="DH115" i="15"/>
  <c r="DD116" i="15"/>
  <c r="DL116" i="15"/>
  <c r="DH117" i="15"/>
  <c r="DD118" i="15"/>
  <c r="DL118" i="15"/>
  <c r="DH119" i="15"/>
  <c r="DD120" i="15"/>
  <c r="DL120" i="15"/>
  <c r="DH121" i="15"/>
  <c r="DI65" i="15"/>
  <c r="DE66" i="15"/>
  <c r="DA67" i="15"/>
  <c r="DI67" i="15"/>
  <c r="DE68" i="15"/>
  <c r="DA69" i="15"/>
  <c r="DI69" i="15"/>
  <c r="DE70" i="15"/>
  <c r="DA71" i="15"/>
  <c r="DI71" i="15"/>
  <c r="DE72" i="15"/>
  <c r="DA73" i="15"/>
  <c r="DI73" i="15"/>
  <c r="DE74" i="15"/>
  <c r="DA75" i="15"/>
  <c r="DI75" i="15"/>
  <c r="DE76" i="15"/>
  <c r="DA77" i="15"/>
  <c r="DI77" i="15"/>
  <c r="DE78" i="15"/>
  <c r="DA79" i="15"/>
  <c r="DI79" i="15"/>
  <c r="DE80" i="15"/>
  <c r="DA81" i="15"/>
  <c r="DI81" i="15"/>
  <c r="DE82" i="15"/>
  <c r="DA83" i="15"/>
  <c r="DI83" i="15"/>
  <c r="DE84" i="15"/>
  <c r="DA85" i="15"/>
  <c r="DI85" i="15"/>
  <c r="DE86" i="15"/>
  <c r="DA87" i="15"/>
  <c r="DI87" i="15"/>
  <c r="DE88" i="15"/>
  <c r="DA89" i="15"/>
  <c r="DI89" i="15"/>
  <c r="DE90" i="15"/>
  <c r="DA91" i="15"/>
  <c r="DI91" i="15"/>
  <c r="DE92" i="15"/>
  <c r="DA93" i="15"/>
  <c r="DI93" i="15"/>
  <c r="DE94" i="15"/>
  <c r="DA95" i="15"/>
  <c r="DI95" i="15"/>
  <c r="DE96" i="15"/>
  <c r="DA97" i="15"/>
  <c r="DI97" i="15"/>
  <c r="DE98" i="15"/>
  <c r="DA99" i="15"/>
  <c r="DI99" i="15"/>
  <c r="DE100" i="15"/>
  <c r="DA101" i="15"/>
  <c r="DI101" i="15"/>
  <c r="DE102" i="15"/>
  <c r="DA103" i="15"/>
  <c r="DI103" i="15"/>
  <c r="DE104" i="15"/>
  <c r="DA105" i="15"/>
  <c r="DI105" i="15"/>
  <c r="DE106" i="15"/>
  <c r="DA107" i="15"/>
  <c r="DI107" i="15"/>
  <c r="DE108" i="15"/>
  <c r="DA109" i="15"/>
  <c r="DI109" i="15"/>
  <c r="DJ65" i="15"/>
  <c r="DF66" i="15"/>
  <c r="DB67" i="15"/>
  <c r="DJ67" i="15"/>
  <c r="DF68" i="15"/>
  <c r="DB69" i="15"/>
  <c r="DJ69" i="15"/>
  <c r="DF70" i="15"/>
  <c r="DB71" i="15"/>
  <c r="DJ71" i="15"/>
  <c r="DF72" i="15"/>
  <c r="DB73" i="15"/>
  <c r="DJ73" i="15"/>
  <c r="DF74" i="15"/>
  <c r="DB75" i="15"/>
  <c r="DJ75" i="15"/>
  <c r="DF76" i="15"/>
  <c r="DB77" i="15"/>
  <c r="DJ77" i="15"/>
  <c r="DF78" i="15"/>
  <c r="DB79" i="15"/>
  <c r="DJ79" i="15"/>
  <c r="DF80" i="15"/>
  <c r="DB81" i="15"/>
  <c r="DJ81" i="15"/>
  <c r="DF82" i="15"/>
  <c r="DB83" i="15"/>
  <c r="DJ83" i="15"/>
  <c r="DF84" i="15"/>
  <c r="DB85" i="15"/>
  <c r="DJ85" i="15"/>
  <c r="DF86" i="15"/>
  <c r="DB87" i="15"/>
  <c r="DJ87" i="15"/>
  <c r="DF88" i="15"/>
  <c r="DB89" i="15"/>
  <c r="DJ89" i="15"/>
  <c r="DF90" i="15"/>
  <c r="DB91" i="15"/>
  <c r="DJ91" i="15"/>
  <c r="DF92" i="15"/>
  <c r="DB93" i="15"/>
  <c r="DJ93" i="15"/>
  <c r="DF94" i="15"/>
  <c r="DB95" i="15"/>
  <c r="DJ95" i="15"/>
  <c r="DF96" i="15"/>
  <c r="DB97" i="15"/>
  <c r="DJ97" i="15"/>
  <c r="DF98" i="15"/>
  <c r="DB99" i="15"/>
  <c r="DJ99" i="15"/>
  <c r="DF100" i="15"/>
  <c r="DB101" i="15"/>
  <c r="DJ101" i="15"/>
  <c r="DF102" i="15"/>
  <c r="DB103" i="15"/>
  <c r="DJ103" i="15"/>
  <c r="DF104" i="15"/>
  <c r="DB105" i="15"/>
  <c r="DJ105" i="15"/>
  <c r="DF106" i="15"/>
  <c r="DB107" i="15"/>
  <c r="DJ107" i="15"/>
  <c r="DF108" i="15"/>
  <c r="DB109" i="15"/>
  <c r="DJ109" i="15"/>
  <c r="DF110" i="15"/>
  <c r="DB111" i="15"/>
  <c r="DJ111" i="15"/>
  <c r="DF112" i="15"/>
  <c r="DB113" i="15"/>
  <c r="DJ113" i="15"/>
  <c r="DF114" i="15"/>
  <c r="DB115" i="15"/>
  <c r="DK65" i="15"/>
  <c r="DG66" i="15"/>
  <c r="DC67" i="15"/>
  <c r="DK67" i="15"/>
  <c r="DG68" i="15"/>
  <c r="DC69" i="15"/>
  <c r="DK69" i="15"/>
  <c r="DG70" i="15"/>
  <c r="DC71" i="15"/>
  <c r="DK71" i="15"/>
  <c r="DG72" i="15"/>
  <c r="DC73" i="15"/>
  <c r="DK73" i="15"/>
  <c r="DG74" i="15"/>
  <c r="DC75" i="15"/>
  <c r="DK75" i="15"/>
  <c r="DG76" i="15"/>
  <c r="DC77" i="15"/>
  <c r="DK77" i="15"/>
  <c r="DG78" i="15"/>
  <c r="DC79" i="15"/>
  <c r="DK79" i="15"/>
  <c r="DG80" i="15"/>
  <c r="DC81" i="15"/>
  <c r="DK81" i="15"/>
  <c r="DG82" i="15"/>
  <c r="DC83" i="15"/>
  <c r="DK83" i="15"/>
  <c r="DG84" i="15"/>
  <c r="DC85" i="15"/>
  <c r="DK85" i="15"/>
  <c r="DG86" i="15"/>
  <c r="DC87" i="15"/>
  <c r="DK87" i="15"/>
  <c r="DG88" i="15"/>
  <c r="DC89" i="15"/>
  <c r="DK89" i="15"/>
  <c r="DG90" i="15"/>
  <c r="DC91" i="15"/>
  <c r="DK91" i="15"/>
  <c r="DG92" i="15"/>
  <c r="DC93" i="15"/>
  <c r="DK93" i="15"/>
  <c r="DG94" i="15"/>
  <c r="DC95" i="15"/>
  <c r="DK95" i="15"/>
  <c r="DG96" i="15"/>
  <c r="DC97" i="15"/>
  <c r="DK97" i="15"/>
  <c r="DG98" i="15"/>
  <c r="DC99" i="15"/>
  <c r="DK99" i="15"/>
  <c r="DG100" i="15"/>
  <c r="DC101" i="15"/>
  <c r="DK101" i="15"/>
  <c r="DG102" i="15"/>
  <c r="DC103" i="15"/>
  <c r="DK103" i="15"/>
  <c r="DG104" i="15"/>
  <c r="DC105" i="15"/>
  <c r="DK105" i="15"/>
  <c r="DG106" i="15"/>
  <c r="DC107" i="15"/>
  <c r="DK107" i="15"/>
  <c r="DL65" i="15"/>
  <c r="DH66" i="15"/>
  <c r="DD67" i="15"/>
  <c r="DL67" i="15"/>
  <c r="DH68" i="15"/>
  <c r="DD69" i="15"/>
  <c r="DL69" i="15"/>
  <c r="DH70" i="15"/>
  <c r="DD71" i="15"/>
  <c r="DL71" i="15"/>
  <c r="DH72" i="15"/>
  <c r="DD73" i="15"/>
  <c r="DL73" i="15"/>
  <c r="DH74" i="15"/>
  <c r="DD75" i="15"/>
  <c r="DL75" i="15"/>
  <c r="DH76" i="15"/>
  <c r="DD77" i="15"/>
  <c r="DL77" i="15"/>
  <c r="DH78" i="15"/>
  <c r="DD79" i="15"/>
  <c r="DL79" i="15"/>
  <c r="DH80" i="15"/>
  <c r="DD81" i="15"/>
  <c r="DL81" i="15"/>
  <c r="DH82" i="15"/>
  <c r="DD83" i="15"/>
  <c r="DL83" i="15"/>
  <c r="DH84" i="15"/>
  <c r="DD85" i="15"/>
  <c r="DL85" i="15"/>
  <c r="DH86" i="15"/>
  <c r="DD87" i="15"/>
  <c r="DL87" i="15"/>
  <c r="DH88" i="15"/>
  <c r="DD89" i="15"/>
  <c r="DL89" i="15"/>
  <c r="DH90" i="15"/>
  <c r="DD91" i="15"/>
  <c r="DL91" i="15"/>
  <c r="DH92" i="15"/>
  <c r="DD93" i="15"/>
  <c r="DL93" i="15"/>
  <c r="DH94" i="15"/>
  <c r="DD95" i="15"/>
  <c r="DL95" i="15"/>
  <c r="DH96" i="15"/>
  <c r="DD97" i="15"/>
  <c r="DL97" i="15"/>
  <c r="DH98" i="15"/>
  <c r="DD99" i="15"/>
  <c r="DL99" i="15"/>
  <c r="DH100" i="15"/>
  <c r="DD101" i="15"/>
  <c r="DL101" i="15"/>
  <c r="DH102" i="15"/>
  <c r="DD103" i="15"/>
  <c r="DL103" i="15"/>
  <c r="DH104" i="15"/>
  <c r="DD105" i="15"/>
  <c r="DL105" i="15"/>
  <c r="DH106" i="15"/>
  <c r="DD107" i="15"/>
  <c r="DL107" i="15"/>
  <c r="DH108" i="15"/>
  <c r="DD109" i="15"/>
  <c r="DL109" i="15"/>
  <c r="DH110" i="15"/>
  <c r="DD111" i="15"/>
  <c r="DL111" i="15"/>
  <c r="DH112" i="15"/>
  <c r="DD113" i="15"/>
  <c r="DL113" i="15"/>
  <c r="DH114" i="15"/>
  <c r="DD115" i="15"/>
  <c r="DL115" i="15"/>
  <c r="DH116" i="15"/>
  <c r="DD117" i="15"/>
  <c r="DL117" i="15"/>
  <c r="DH118" i="15"/>
  <c r="DD119" i="15"/>
  <c r="DL119" i="15"/>
  <c r="DH120" i="15"/>
  <c r="DD121" i="15"/>
  <c r="DL121" i="15"/>
  <c r="DA70" i="15"/>
  <c r="DE75" i="15"/>
  <c r="DI80" i="15"/>
  <c r="DA86" i="15"/>
  <c r="DE91" i="15"/>
  <c r="DI96" i="15"/>
  <c r="DA102" i="15"/>
  <c r="DE107" i="15"/>
  <c r="DE110" i="15"/>
  <c r="DI111" i="15"/>
  <c r="DA113" i="15"/>
  <c r="DE114" i="15"/>
  <c r="DI115" i="15"/>
  <c r="DG116" i="15"/>
  <c r="DF117" i="15"/>
  <c r="DE118" i="15"/>
  <c r="DC119" i="15"/>
  <c r="DB120" i="15"/>
  <c r="DA121" i="15"/>
  <c r="DK121" i="15"/>
  <c r="DH122" i="15"/>
  <c r="DD123" i="15"/>
  <c r="DL123" i="15"/>
  <c r="DH124" i="15"/>
  <c r="DD125" i="15"/>
  <c r="DL125" i="15"/>
  <c r="DH126" i="15"/>
  <c r="DD127" i="15"/>
  <c r="DL127" i="15"/>
  <c r="DI8" i="15"/>
  <c r="DK8" i="15"/>
  <c r="DI70" i="15"/>
  <c r="DA76" i="15"/>
  <c r="DE81" i="15"/>
  <c r="DI86" i="15"/>
  <c r="DA92" i="15"/>
  <c r="DE97" i="15"/>
  <c r="DI102" i="15"/>
  <c r="DA108" i="15"/>
  <c r="DG110" i="15"/>
  <c r="DK111" i="15"/>
  <c r="DC113" i="15"/>
  <c r="DG114" i="15"/>
  <c r="DJ115" i="15"/>
  <c r="DI116" i="15"/>
  <c r="DG117" i="15"/>
  <c r="DF118" i="15"/>
  <c r="DE119" i="15"/>
  <c r="DC120" i="15"/>
  <c r="DB121" i="15"/>
  <c r="DA122" i="15"/>
  <c r="DI122" i="15"/>
  <c r="DE123" i="15"/>
  <c r="DA124" i="15"/>
  <c r="DI124" i="15"/>
  <c r="DE125" i="15"/>
  <c r="DA126" i="15"/>
  <c r="DI126" i="15"/>
  <c r="DE127" i="15"/>
  <c r="DB8" i="15"/>
  <c r="DE111" i="15"/>
  <c r="DK119" i="15"/>
  <c r="DJ123" i="15"/>
  <c r="DJ127" i="15"/>
  <c r="DA66" i="15"/>
  <c r="DE71" i="15"/>
  <c r="DI76" i="15"/>
  <c r="DA82" i="15"/>
  <c r="DE87" i="15"/>
  <c r="DI92" i="15"/>
  <c r="DA98" i="15"/>
  <c r="DE103" i="15"/>
  <c r="DG108" i="15"/>
  <c r="DI110" i="15"/>
  <c r="DA112" i="15"/>
  <c r="DE113" i="15"/>
  <c r="DI114" i="15"/>
  <c r="DK115" i="15"/>
  <c r="DJ116" i="15"/>
  <c r="DI117" i="15"/>
  <c r="DG118" i="15"/>
  <c r="DF119" i="15"/>
  <c r="DE120" i="15"/>
  <c r="DC121" i="15"/>
  <c r="DB122" i="15"/>
  <c r="DJ122" i="15"/>
  <c r="DF123" i="15"/>
  <c r="DB124" i="15"/>
  <c r="DJ124" i="15"/>
  <c r="DF125" i="15"/>
  <c r="DB126" i="15"/>
  <c r="DJ126" i="15"/>
  <c r="DF127" i="15"/>
  <c r="DC8" i="15"/>
  <c r="DI112" i="15"/>
  <c r="DJ120" i="15"/>
  <c r="DF124" i="15"/>
  <c r="DG8" i="15"/>
  <c r="DI66" i="15"/>
  <c r="DA72" i="15"/>
  <c r="DE77" i="15"/>
  <c r="DI82" i="15"/>
  <c r="DA88" i="15"/>
  <c r="DE93" i="15"/>
  <c r="DI98" i="15"/>
  <c r="DA104" i="15"/>
  <c r="DI108" i="15"/>
  <c r="DK110" i="15"/>
  <c r="DC112" i="15"/>
  <c r="DG113" i="15"/>
  <c r="DK114" i="15"/>
  <c r="DA116" i="15"/>
  <c r="DK116" i="15"/>
  <c r="DJ117" i="15"/>
  <c r="DI118" i="15"/>
  <c r="DG119" i="15"/>
  <c r="DF120" i="15"/>
  <c r="DE121" i="15"/>
  <c r="DC122" i="15"/>
  <c r="DK122" i="15"/>
  <c r="DG123" i="15"/>
  <c r="DC124" i="15"/>
  <c r="DK124" i="15"/>
  <c r="DG125" i="15"/>
  <c r="DC126" i="15"/>
  <c r="DK126" i="15"/>
  <c r="DG127" i="15"/>
  <c r="DD8" i="15"/>
  <c r="DL8" i="15"/>
  <c r="DA74" i="15"/>
  <c r="DE95" i="15"/>
  <c r="DK109" i="15"/>
  <c r="DE116" i="15"/>
  <c r="DA119" i="15"/>
  <c r="DB123" i="15"/>
  <c r="DJ125" i="15"/>
  <c r="DE67" i="15"/>
  <c r="DI72" i="15"/>
  <c r="DA78" i="15"/>
  <c r="DE83" i="15"/>
  <c r="DI88" i="15"/>
  <c r="DA94" i="15"/>
  <c r="DE99" i="15"/>
  <c r="DI104" i="15"/>
  <c r="DC109" i="15"/>
  <c r="DA111" i="15"/>
  <c r="DE112" i="15"/>
  <c r="DI113" i="15"/>
  <c r="DA115" i="15"/>
  <c r="DB116" i="15"/>
  <c r="DA117" i="15"/>
  <c r="DK117" i="15"/>
  <c r="DJ118" i="15"/>
  <c r="DI119" i="15"/>
  <c r="DG120" i="15"/>
  <c r="DF121" i="15"/>
  <c r="DD122" i="15"/>
  <c r="DL122" i="15"/>
  <c r="DH123" i="15"/>
  <c r="DD124" i="15"/>
  <c r="DL124" i="15"/>
  <c r="DH125" i="15"/>
  <c r="DD126" i="15"/>
  <c r="DL126" i="15"/>
  <c r="DH127" i="15"/>
  <c r="DE8" i="15"/>
  <c r="DA8" i="15"/>
  <c r="DA90" i="15"/>
  <c r="DE115" i="15"/>
  <c r="DC117" i="15"/>
  <c r="DB118" i="15"/>
  <c r="DF122" i="15"/>
  <c r="DB125" i="15"/>
  <c r="DB127" i="15"/>
  <c r="DA68" i="15"/>
  <c r="DE73" i="15"/>
  <c r="DI78" i="15"/>
  <c r="DA84" i="15"/>
  <c r="DE89" i="15"/>
  <c r="DI94" i="15"/>
  <c r="DA100" i="15"/>
  <c r="DE105" i="15"/>
  <c r="DE109" i="15"/>
  <c r="DC111" i="15"/>
  <c r="DG112" i="15"/>
  <c r="DK113" i="15"/>
  <c r="DC115" i="15"/>
  <c r="DC116" i="15"/>
  <c r="DB117" i="15"/>
  <c r="DA118" i="15"/>
  <c r="DK118" i="15"/>
  <c r="DJ119" i="15"/>
  <c r="DI120" i="15"/>
  <c r="DG121" i="15"/>
  <c r="DE122" i="15"/>
  <c r="DA123" i="15"/>
  <c r="DI123" i="15"/>
  <c r="DE124" i="15"/>
  <c r="DA125" i="15"/>
  <c r="DI125" i="15"/>
  <c r="DE126" i="15"/>
  <c r="DA127" i="15"/>
  <c r="DI127" i="15"/>
  <c r="DF8" i="15"/>
  <c r="DI68" i="15"/>
  <c r="DE79" i="15"/>
  <c r="DI84" i="15"/>
  <c r="DI100" i="15"/>
  <c r="DA106" i="15"/>
  <c r="DA114" i="15"/>
  <c r="DI121" i="15"/>
  <c r="DF126" i="15"/>
  <c r="DE69" i="15"/>
  <c r="DI74" i="15"/>
  <c r="DA80" i="15"/>
  <c r="DE85" i="15"/>
  <c r="DI90" i="15"/>
  <c r="DA96" i="15"/>
  <c r="DE101" i="15"/>
  <c r="DI106" i="15"/>
  <c r="DA110" i="15"/>
  <c r="DG111" i="15"/>
  <c r="DK112" i="15"/>
  <c r="DC114" i="15"/>
  <c r="DG115" i="15"/>
  <c r="DF116" i="15"/>
  <c r="DE117" i="15"/>
  <c r="DC118" i="15"/>
  <c r="DB119" i="15"/>
  <c r="DA120" i="15"/>
  <c r="DK120" i="15"/>
  <c r="DJ121" i="15"/>
  <c r="DG122" i="15"/>
  <c r="DC123" i="15"/>
  <c r="DK123" i="15"/>
  <c r="DG124" i="15"/>
  <c r="DC125" i="15"/>
  <c r="DK125" i="15"/>
  <c r="DG126" i="15"/>
  <c r="DC127" i="15"/>
  <c r="DK127" i="15"/>
  <c r="DH8" i="15"/>
  <c r="DJ8" i="15"/>
  <c r="BD57" i="15"/>
  <c r="AN29" i="15"/>
  <c r="BE66" i="15"/>
  <c r="BH110" i="15"/>
  <c r="BI56" i="15"/>
  <c r="BO56" i="15"/>
  <c r="BD96" i="15"/>
  <c r="BK70" i="15"/>
  <c r="BM71" i="15"/>
  <c r="BK67" i="15"/>
  <c r="BL56" i="15"/>
  <c r="BH108" i="15"/>
  <c r="BH50" i="15"/>
  <c r="BI113" i="15"/>
  <c r="BL96" i="15"/>
  <c r="BJ76" i="15"/>
  <c r="BD122" i="15"/>
  <c r="BE110" i="15"/>
  <c r="BK59" i="15"/>
  <c r="BH66" i="15"/>
  <c r="BG52" i="15"/>
  <c r="BH49" i="15"/>
  <c r="BL110" i="15"/>
  <c r="BF81" i="15"/>
  <c r="BI76" i="15"/>
  <c r="BF50" i="15"/>
  <c r="BI52" i="15"/>
  <c r="BO71" i="15"/>
  <c r="BD93" i="15"/>
  <c r="BF94" i="15"/>
  <c r="BO47" i="15"/>
  <c r="BO105" i="15"/>
  <c r="BO84" i="15"/>
  <c r="BO83" i="15"/>
  <c r="BL93" i="15"/>
  <c r="BN50" i="15"/>
  <c r="BL92" i="15"/>
  <c r="BN85" i="15"/>
  <c r="BF58" i="15"/>
  <c r="BK115" i="15"/>
  <c r="BJ84" i="15"/>
  <c r="BF97" i="15"/>
  <c r="BK93" i="15"/>
  <c r="BI83" i="15"/>
  <c r="BE73" i="15"/>
  <c r="BK62" i="15"/>
  <c r="BK92" i="15"/>
  <c r="BK111" i="15"/>
  <c r="BI122" i="15"/>
  <c r="BK56" i="15"/>
  <c r="BG108" i="15"/>
  <c r="BO92" i="15"/>
  <c r="BN83" i="15"/>
  <c r="BF121" i="15"/>
  <c r="BI99" i="15"/>
  <c r="BD81" i="15"/>
  <c r="BJ74" i="15"/>
  <c r="BF84" i="15"/>
  <c r="BE97" i="15"/>
  <c r="BG123" i="15"/>
  <c r="BN82" i="15"/>
  <c r="BD112" i="15"/>
  <c r="BF110" i="15"/>
  <c r="BN73" i="15"/>
  <c r="BN112" i="15"/>
  <c r="BK85" i="15"/>
  <c r="BI82" i="15"/>
  <c r="BJ60" i="15"/>
  <c r="BK73" i="15"/>
  <c r="BD85" i="15"/>
  <c r="BF47" i="15"/>
  <c r="BK91" i="15"/>
  <c r="BH43" i="15"/>
  <c r="BM52" i="15"/>
  <c r="BO87" i="15"/>
  <c r="BI53" i="15"/>
  <c r="BD88" i="15"/>
  <c r="BO77" i="15"/>
  <c r="BL104" i="15"/>
  <c r="BJ87" i="15"/>
  <c r="BD117" i="15"/>
  <c r="BM47" i="15"/>
  <c r="BG116" i="15"/>
  <c r="BK72" i="15"/>
  <c r="BL53" i="15"/>
  <c r="BG88" i="15"/>
  <c r="BG49" i="15"/>
  <c r="BD104" i="15"/>
  <c r="BE121" i="15"/>
  <c r="BL62" i="15"/>
  <c r="BE118" i="15"/>
  <c r="BE80" i="15"/>
  <c r="BK97" i="15"/>
  <c r="BD51" i="15"/>
  <c r="BN123" i="15"/>
  <c r="BG67" i="15"/>
  <c r="BO117" i="15"/>
  <c r="BH113" i="15"/>
  <c r="BF105" i="15"/>
  <c r="BL81" i="15"/>
  <c r="BI77" i="15"/>
  <c r="BL120" i="15"/>
  <c r="BK107" i="15"/>
  <c r="BD83" i="15"/>
  <c r="BN51" i="15"/>
  <c r="BN96" i="15"/>
  <c r="BD66" i="15"/>
  <c r="BD92" i="15"/>
  <c r="BN81" i="15"/>
  <c r="BE59" i="15"/>
  <c r="BN99" i="15"/>
  <c r="BM76" i="15"/>
  <c r="BE54" i="15"/>
  <c r="BJ53" i="15"/>
  <c r="BI102" i="15"/>
  <c r="BE91" i="15"/>
  <c r="BL124" i="15"/>
  <c r="BN98" i="15"/>
  <c r="BK125" i="15"/>
  <c r="BF69" i="15"/>
  <c r="BO79" i="15"/>
  <c r="BF127" i="15"/>
  <c r="BH95" i="15"/>
  <c r="BH61" i="15"/>
  <c r="BJ90" i="15"/>
  <c r="BE86" i="15"/>
  <c r="BG64" i="15"/>
  <c r="BH100" i="15"/>
  <c r="BG109" i="15"/>
  <c r="BN78" i="15"/>
  <c r="BM90" i="15"/>
  <c r="BE84" i="15"/>
  <c r="BD56" i="15"/>
  <c r="BH96" i="15"/>
  <c r="BO50" i="15"/>
  <c r="BE83" i="15"/>
  <c r="BO97" i="15"/>
  <c r="BO66" i="15"/>
  <c r="BM110" i="15"/>
  <c r="BH52" i="15"/>
  <c r="BN93" i="15"/>
  <c r="BK84" i="15"/>
  <c r="BF56" i="15"/>
  <c r="BI96" i="15"/>
  <c r="BG50" i="15"/>
  <c r="BM83" i="15"/>
  <c r="BL97" i="15"/>
  <c r="BJ66" i="15"/>
  <c r="BK110" i="15"/>
  <c r="BE52" i="15"/>
  <c r="BJ93" i="15"/>
  <c r="BN92" i="15"/>
  <c r="BG73" i="15"/>
  <c r="BD121" i="15"/>
  <c r="BH123" i="15"/>
  <c r="BO81" i="15"/>
  <c r="BI112" i="15"/>
  <c r="BF53" i="15"/>
  <c r="BD67" i="15"/>
  <c r="BO59" i="15"/>
  <c r="BH85" i="15"/>
  <c r="BO88" i="15"/>
  <c r="BO62" i="15"/>
  <c r="BJ99" i="15"/>
  <c r="BL82" i="15"/>
  <c r="BL49" i="15"/>
  <c r="BG113" i="15"/>
  <c r="BO76" i="15"/>
  <c r="BG60" i="15"/>
  <c r="BO104" i="15"/>
  <c r="BL105" i="15"/>
  <c r="BH58" i="15"/>
  <c r="BO73" i="15"/>
  <c r="BM87" i="15"/>
  <c r="BI81" i="15"/>
  <c r="BE53" i="15"/>
  <c r="BD59" i="15"/>
  <c r="BN62" i="15"/>
  <c r="BN77" i="15"/>
  <c r="BG122" i="15"/>
  <c r="BI105" i="15"/>
  <c r="BD118" i="15"/>
  <c r="BD126" i="15"/>
  <c r="BN102" i="15"/>
  <c r="BO95" i="15"/>
  <c r="BO65" i="15"/>
  <c r="BN107" i="15"/>
  <c r="BN55" i="15"/>
  <c r="BI61" i="15"/>
  <c r="BI106" i="15"/>
  <c r="BL98" i="15"/>
  <c r="BE69" i="15"/>
  <c r="BD101" i="15"/>
  <c r="BE109" i="15"/>
  <c r="BH78" i="15"/>
  <c r="BM119" i="15"/>
  <c r="BK38" i="15"/>
  <c r="BG84" i="15"/>
  <c r="BJ56" i="15"/>
  <c r="BN71" i="15"/>
  <c r="BE50" i="15"/>
  <c r="BK83" i="15"/>
  <c r="BF108" i="15"/>
  <c r="BN66" i="15"/>
  <c r="BO110" i="15"/>
  <c r="BE51" i="15"/>
  <c r="BH93" i="15"/>
  <c r="BD84" i="15"/>
  <c r="BE56" i="15"/>
  <c r="BI71" i="15"/>
  <c r="BK50" i="15"/>
  <c r="BJ83" i="15"/>
  <c r="BD108" i="15"/>
  <c r="BI66" i="15"/>
  <c r="BJ110" i="15"/>
  <c r="BI51" i="15"/>
  <c r="BO93" i="15"/>
  <c r="BG92" i="15"/>
  <c r="BI87" i="15"/>
  <c r="BJ121" i="15"/>
  <c r="BF123" i="15"/>
  <c r="BF70" i="15"/>
  <c r="BK112" i="15"/>
  <c r="BM53" i="15"/>
  <c r="BI94" i="15"/>
  <c r="BH59" i="15"/>
  <c r="BE85" i="15"/>
  <c r="BF117" i="15"/>
  <c r="BM62" i="15"/>
  <c r="BE99" i="15"/>
  <c r="BH77" i="15"/>
  <c r="BO49" i="15"/>
  <c r="BM113" i="15"/>
  <c r="BF122" i="15"/>
  <c r="BO60" i="15"/>
  <c r="BF104" i="15"/>
  <c r="BN47" i="15"/>
  <c r="BJ54" i="15"/>
  <c r="BI73" i="15"/>
  <c r="BN121" i="15"/>
  <c r="BE70" i="15"/>
  <c r="BK53" i="15"/>
  <c r="BO85" i="15"/>
  <c r="BM99" i="15"/>
  <c r="BI49" i="15"/>
  <c r="BL60" i="15"/>
  <c r="BO118" i="15"/>
  <c r="BD58" i="15"/>
  <c r="BG75" i="15"/>
  <c r="BK48" i="15"/>
  <c r="BJ63" i="15"/>
  <c r="BE46" i="15"/>
  <c r="BO126" i="15"/>
  <c r="BD111" i="15"/>
  <c r="BI74" i="15"/>
  <c r="BJ65" i="15"/>
  <c r="BM80" i="15"/>
  <c r="BL64" i="15"/>
  <c r="BN119" i="15"/>
  <c r="BK89" i="15"/>
  <c r="BM68" i="15"/>
  <c r="BN114" i="15"/>
  <c r="BJ71" i="15"/>
  <c r="BG66" i="15"/>
  <c r="BM84" i="15"/>
  <c r="BG83" i="15"/>
  <c r="BN108" i="15"/>
  <c r="BK66" i="15"/>
  <c r="BI110" i="15"/>
  <c r="BF51" i="15"/>
  <c r="BF93" i="15"/>
  <c r="BI92" i="15"/>
  <c r="BN87" i="15"/>
  <c r="BI121" i="15"/>
  <c r="BK123" i="15"/>
  <c r="BG70" i="15"/>
  <c r="BM112" i="15"/>
  <c r="BH53" i="15"/>
  <c r="BN94" i="15"/>
  <c r="BJ59" i="15"/>
  <c r="BG85" i="15"/>
  <c r="BK117" i="15"/>
  <c r="BE62" i="15"/>
  <c r="BH99" i="15"/>
  <c r="BG77" i="15"/>
  <c r="BD49" i="15"/>
  <c r="BD113" i="15"/>
  <c r="BM122" i="15"/>
  <c r="BE60" i="15"/>
  <c r="BE104" i="15"/>
  <c r="BK47" i="15"/>
  <c r="BN103" i="15"/>
  <c r="BL73" i="15"/>
  <c r="BG121" i="15"/>
  <c r="BO70" i="15"/>
  <c r="BN67" i="15"/>
  <c r="BI85" i="15"/>
  <c r="BO99" i="15"/>
  <c r="BF113" i="15"/>
  <c r="BH60" i="15"/>
  <c r="BO58" i="15"/>
  <c r="BN54" i="15"/>
  <c r="BJ75" i="15"/>
  <c r="BE48" i="15"/>
  <c r="BG86" i="15"/>
  <c r="BO46" i="15"/>
  <c r="BN126" i="15"/>
  <c r="BI111" i="15"/>
  <c r="BE95" i="15"/>
  <c r="BI65" i="15"/>
  <c r="BH80" i="15"/>
  <c r="BJ78" i="15"/>
  <c r="BG119" i="15"/>
  <c r="BN89" i="15"/>
  <c r="BG68" i="15"/>
  <c r="BI25" i="15"/>
  <c r="BH41" i="15"/>
  <c r="BL44" i="15"/>
  <c r="BG72" i="15"/>
  <c r="BH114" i="15"/>
  <c r="BL119" i="15"/>
  <c r="BL101" i="15"/>
  <c r="BH127" i="15"/>
  <c r="BK68" i="15"/>
  <c r="BE64" i="15"/>
  <c r="BM69" i="15"/>
  <c r="BN125" i="15"/>
  <c r="BF107" i="15"/>
  <c r="BM100" i="15"/>
  <c r="BM72" i="15"/>
  <c r="BI114" i="15"/>
  <c r="BE90" i="15"/>
  <c r="BN101" i="15"/>
  <c r="BL127" i="15"/>
  <c r="BI78" i="15"/>
  <c r="BF64" i="15"/>
  <c r="BN69" i="15"/>
  <c r="BO89" i="15"/>
  <c r="BE107" i="15"/>
  <c r="BD80" i="15"/>
  <c r="BN124" i="15"/>
  <c r="BK46" i="15"/>
  <c r="BJ116" i="15"/>
  <c r="BG91" i="15"/>
  <c r="BJ106" i="15"/>
  <c r="BM86" i="15"/>
  <c r="BD95" i="15"/>
  <c r="BH74" i="15"/>
  <c r="BF61" i="15"/>
  <c r="BI48" i="15"/>
  <c r="BJ102" i="15"/>
  <c r="BM111" i="15"/>
  <c r="BG57" i="15"/>
  <c r="BL75" i="15"/>
  <c r="BE115" i="15"/>
  <c r="BF120" i="15"/>
  <c r="BI80" i="15"/>
  <c r="BE98" i="15"/>
  <c r="BO124" i="15"/>
  <c r="BI116" i="15"/>
  <c r="BM65" i="15"/>
  <c r="BL91" i="15"/>
  <c r="BJ86" i="15"/>
  <c r="BH63" i="15"/>
  <c r="BN95" i="15"/>
  <c r="BK61" i="15"/>
  <c r="BD79" i="15"/>
  <c r="BM48" i="15"/>
  <c r="BG111" i="15"/>
  <c r="BH55" i="15"/>
  <c r="BF57" i="15"/>
  <c r="BH115" i="15"/>
  <c r="BE126" i="15"/>
  <c r="BI120" i="15"/>
  <c r="BI54" i="15"/>
  <c r="BJ58" i="15"/>
  <c r="BI118" i="15"/>
  <c r="BJ103" i="15"/>
  <c r="BJ118" i="15"/>
  <c r="BH105" i="15"/>
  <c r="BJ104" i="15"/>
  <c r="BN60" i="15"/>
  <c r="BK76" i="15"/>
  <c r="BL113" i="15"/>
  <c r="BJ49" i="15"/>
  <c r="BE82" i="15"/>
  <c r="BD99" i="15"/>
  <c r="BH62" i="15"/>
  <c r="BK88" i="15"/>
  <c r="BM85" i="15"/>
  <c r="BM59" i="15"/>
  <c r="BE67" i="15"/>
  <c r="BN53" i="15"/>
  <c r="BF112" i="15"/>
  <c r="BH81" i="15"/>
  <c r="BM123" i="15"/>
  <c r="BH121" i="15"/>
  <c r="BK43" i="15"/>
  <c r="BO44" i="15"/>
  <c r="BF72" i="15"/>
  <c r="BD114" i="15"/>
  <c r="BJ119" i="15"/>
  <c r="BH101" i="15"/>
  <c r="BG127" i="15"/>
  <c r="BE68" i="15"/>
  <c r="BH64" i="15"/>
  <c r="BJ69" i="15"/>
  <c r="BM125" i="15"/>
  <c r="BO107" i="15"/>
  <c r="BO100" i="15"/>
  <c r="BJ72" i="15"/>
  <c r="BK114" i="15"/>
  <c r="BN90" i="15"/>
  <c r="BE101" i="15"/>
  <c r="BK127" i="15"/>
  <c r="BL78" i="15"/>
  <c r="BK64" i="15"/>
  <c r="BD69" i="15"/>
  <c r="BE89" i="15"/>
  <c r="BG107" i="15"/>
  <c r="BK80" i="15"/>
  <c r="BD124" i="15"/>
  <c r="BH46" i="15"/>
  <c r="BH116" i="15"/>
  <c r="BF91" i="15"/>
  <c r="BL106" i="15"/>
  <c r="BD86" i="15"/>
  <c r="BJ95" i="15"/>
  <c r="BM74" i="15"/>
  <c r="BE61" i="15"/>
  <c r="BJ48" i="15"/>
  <c r="BO102" i="15"/>
  <c r="BO111" i="15"/>
  <c r="BE57" i="15"/>
  <c r="BD75" i="15"/>
  <c r="BL115" i="15"/>
  <c r="BD120" i="15"/>
  <c r="BL80" i="15"/>
  <c r="BH98" i="15"/>
  <c r="BM124" i="15"/>
  <c r="BF116" i="15"/>
  <c r="BE65" i="15"/>
  <c r="BJ91" i="15"/>
  <c r="BH86" i="15"/>
  <c r="BM63" i="15"/>
  <c r="BM95" i="15"/>
  <c r="BG61" i="15"/>
  <c r="BG79" i="15"/>
  <c r="BD48" i="15"/>
  <c r="BE111" i="15"/>
  <c r="BG55" i="15"/>
  <c r="BL57" i="15"/>
  <c r="BN115" i="15"/>
  <c r="BI126" i="15"/>
  <c r="BJ120" i="15"/>
  <c r="BL54" i="15"/>
  <c r="BN58" i="15"/>
  <c r="BK118" i="15"/>
  <c r="BG43" i="15"/>
  <c r="BO45" i="15"/>
  <c r="BE72" i="15"/>
  <c r="BE114" i="15"/>
  <c r="BI90" i="15"/>
  <c r="BJ101" i="15"/>
  <c r="BE127" i="15"/>
  <c r="BE78" i="15"/>
  <c r="BD64" i="15"/>
  <c r="BL69" i="15"/>
  <c r="BM89" i="15"/>
  <c r="BH109" i="15"/>
  <c r="BI100" i="15"/>
  <c r="BH72" i="15"/>
  <c r="BK119" i="15"/>
  <c r="BF90" i="15"/>
  <c r="BM101" i="15"/>
  <c r="BL68" i="15"/>
  <c r="BO78" i="15"/>
  <c r="BO64" i="15"/>
  <c r="BE125" i="15"/>
  <c r="BL89" i="15"/>
  <c r="BI107" i="15"/>
  <c r="BI98" i="15"/>
  <c r="BE124" i="15"/>
  <c r="BG46" i="15"/>
  <c r="BD65" i="15"/>
  <c r="BD91" i="15"/>
  <c r="BH106" i="15"/>
  <c r="BN63" i="15"/>
  <c r="BF95" i="15"/>
  <c r="BL74" i="15"/>
  <c r="BK79" i="15"/>
  <c r="BG48" i="15"/>
  <c r="BG102" i="15"/>
  <c r="BL55" i="15"/>
  <c r="BM57" i="15"/>
  <c r="BK75" i="15"/>
  <c r="BM126" i="15"/>
  <c r="BG120" i="15"/>
  <c r="BF80" i="15"/>
  <c r="BG98" i="15"/>
  <c r="BJ46" i="15"/>
  <c r="BD116" i="15"/>
  <c r="BG65" i="15"/>
  <c r="BD106" i="15"/>
  <c r="BN86" i="15"/>
  <c r="BI63" i="15"/>
  <c r="BG74" i="15"/>
  <c r="BL61" i="15"/>
  <c r="BM79" i="15"/>
  <c r="BH102" i="15"/>
  <c r="BH111" i="15"/>
  <c r="BD55" i="15"/>
  <c r="BE75" i="15"/>
  <c r="BM115" i="15"/>
  <c r="BL126" i="15"/>
  <c r="BL103" i="15"/>
  <c r="BK54" i="15"/>
  <c r="BG58" i="15"/>
  <c r="BL47" i="15"/>
  <c r="BH54" i="15"/>
  <c r="BG118" i="15"/>
  <c r="BD105" i="15"/>
  <c r="BN104" i="15"/>
  <c r="BH122" i="15"/>
  <c r="BH76" i="15"/>
  <c r="BJ113" i="15"/>
  <c r="BM77" i="15"/>
  <c r="BD82" i="15"/>
  <c r="BL99" i="15"/>
  <c r="BG117" i="15"/>
  <c r="BJ88" i="15"/>
  <c r="BJ85" i="15"/>
  <c r="BJ94" i="15"/>
  <c r="BL67" i="15"/>
  <c r="BO53" i="15"/>
  <c r="BN70" i="15"/>
  <c r="BG81" i="15"/>
  <c r="BO123" i="15"/>
  <c r="BL87" i="15"/>
  <c r="BD73" i="15"/>
  <c r="BD103" i="15"/>
  <c r="BM118" i="15"/>
  <c r="BM105" i="15"/>
  <c r="BM42" i="15"/>
  <c r="BF45" i="15"/>
  <c r="BD72" i="15"/>
  <c r="BG114" i="15"/>
  <c r="BD90" i="15"/>
  <c r="BG101" i="15"/>
  <c r="BI127" i="15"/>
  <c r="BG78" i="15"/>
  <c r="BM64" i="15"/>
  <c r="BI69" i="15"/>
  <c r="BJ89" i="15"/>
  <c r="BM109" i="15"/>
  <c r="BG100" i="15"/>
  <c r="BI72" i="15"/>
  <c r="BO119" i="15"/>
  <c r="BG90" i="15"/>
  <c r="BO101" i="15"/>
  <c r="BO68" i="15"/>
  <c r="BK78" i="15"/>
  <c r="BI64" i="15"/>
  <c r="BF125" i="15"/>
  <c r="BG89" i="15"/>
  <c r="BJ107" i="15"/>
  <c r="BD98" i="15"/>
  <c r="BG124" i="15"/>
  <c r="BN46" i="15"/>
  <c r="BF65" i="15"/>
  <c r="BN91" i="15"/>
  <c r="BE106" i="15"/>
  <c r="BL63" i="15"/>
  <c r="BK95" i="15"/>
  <c r="BO74" i="15"/>
  <c r="BJ79" i="15"/>
  <c r="BO48" i="15"/>
  <c r="BL102" i="15"/>
  <c r="BO55" i="15"/>
  <c r="BK57" i="15"/>
  <c r="BH75" i="15"/>
  <c r="BF126" i="15"/>
  <c r="BO120" i="15"/>
  <c r="BO80" i="15"/>
  <c r="BM98" i="15"/>
  <c r="BM46" i="15"/>
  <c r="BM116" i="15"/>
  <c r="BH65" i="15"/>
  <c r="BG106" i="15"/>
  <c r="BI86" i="15"/>
  <c r="BD63" i="15"/>
  <c r="BK74" i="15"/>
  <c r="BM61" i="15"/>
  <c r="BL79" i="15"/>
  <c r="BD102" i="15"/>
  <c r="BJ111" i="15"/>
  <c r="BJ55" i="15"/>
  <c r="BF75" i="15"/>
  <c r="BI115" i="15"/>
  <c r="BJ126" i="15"/>
  <c r="BE103" i="15"/>
  <c r="BF54" i="15"/>
  <c r="BM58" i="15"/>
  <c r="BJ47" i="15"/>
  <c r="BG54" i="15"/>
  <c r="BD47" i="15"/>
  <c r="BJ105" i="15"/>
  <c r="BD60" i="15"/>
  <c r="BN122" i="15"/>
  <c r="BG76" i="15"/>
  <c r="BE49" i="15"/>
  <c r="BD77" i="15"/>
  <c r="BK82" i="15"/>
  <c r="BG62" i="15"/>
  <c r="BH117" i="15"/>
  <c r="BI88" i="15"/>
  <c r="BG59" i="15"/>
  <c r="BK94" i="15"/>
  <c r="BH67" i="15"/>
  <c r="BE112" i="15"/>
  <c r="BM70" i="15"/>
  <c r="BK81" i="15"/>
  <c r="BL121" i="15"/>
  <c r="BI43" i="15"/>
  <c r="BE45" i="15"/>
  <c r="BN72" i="15"/>
  <c r="BF119" i="15"/>
  <c r="BK90" i="15"/>
  <c r="BI101" i="15"/>
  <c r="BN68" i="15"/>
  <c r="BF78" i="15"/>
  <c r="BN64" i="15"/>
  <c r="BO125" i="15"/>
  <c r="BH89" i="15"/>
  <c r="BL109" i="15"/>
  <c r="BE100" i="15"/>
  <c r="BJ114" i="15"/>
  <c r="BD119" i="15"/>
  <c r="BL90" i="15"/>
  <c r="BD127" i="15"/>
  <c r="BF68" i="15"/>
  <c r="BD78" i="15"/>
  <c r="BH69" i="15"/>
  <c r="BJ125" i="15"/>
  <c r="BD89" i="15"/>
  <c r="BG80" i="15"/>
  <c r="BO98" i="15"/>
  <c r="BF124" i="15"/>
  <c r="BK116" i="15"/>
  <c r="BK65" i="15"/>
  <c r="BI91" i="15"/>
  <c r="BF86" i="15"/>
  <c r="BK63" i="15"/>
  <c r="BL95" i="15"/>
  <c r="BO61" i="15"/>
  <c r="BF79" i="15"/>
  <c r="BL48" i="15"/>
  <c r="BL111" i="15"/>
  <c r="BF55" i="15"/>
  <c r="BI57" i="15"/>
  <c r="BD115" i="15"/>
  <c r="BG126" i="15"/>
  <c r="BD107" i="15"/>
  <c r="BN80" i="15"/>
  <c r="BK124" i="15"/>
  <c r="BL46" i="15"/>
  <c r="BE116" i="15"/>
  <c r="BO91" i="15"/>
  <c r="BN106" i="15"/>
  <c r="BO86" i="15"/>
  <c r="BI95" i="15"/>
  <c r="BE74" i="15"/>
  <c r="BN61" i="15"/>
  <c r="BH48" i="15"/>
  <c r="BF102" i="15"/>
  <c r="BF111" i="15"/>
  <c r="BO57" i="15"/>
  <c r="BO75" i="15"/>
  <c r="BF115" i="15"/>
  <c r="BK120" i="15"/>
  <c r="BK103" i="15"/>
  <c r="BO54" i="15"/>
  <c r="BL118" i="15"/>
  <c r="BI47" i="15"/>
  <c r="BD54" i="15"/>
  <c r="BE47" i="15"/>
  <c r="BE105" i="15"/>
  <c r="BM60" i="15"/>
  <c r="BO122" i="15"/>
  <c r="BF76" i="15"/>
  <c r="BK49" i="15"/>
  <c r="BL77" i="15"/>
  <c r="BF82" i="15"/>
  <c r="BJ62" i="15"/>
  <c r="BM117" i="15"/>
  <c r="BM88" i="15"/>
  <c r="BL59" i="15"/>
  <c r="BH94" i="15"/>
  <c r="BF67" i="15"/>
  <c r="BI34" i="15"/>
  <c r="BD42" i="15"/>
  <c r="BD109" i="15"/>
  <c r="BM114" i="15"/>
  <c r="BH119" i="15"/>
  <c r="BH90" i="15"/>
  <c r="BJ127" i="15"/>
  <c r="BH68" i="15"/>
  <c r="BM78" i="15"/>
  <c r="BO69" i="15"/>
  <c r="BG125" i="15"/>
  <c r="BI89" i="15"/>
  <c r="BI109" i="15"/>
  <c r="BL72" i="15"/>
  <c r="BO114" i="15"/>
  <c r="BE119" i="15"/>
  <c r="BK101" i="15"/>
  <c r="BN127" i="15"/>
  <c r="BI68" i="15"/>
  <c r="BJ64" i="15"/>
  <c r="BG69" i="15"/>
  <c r="BI125" i="15"/>
  <c r="BM107" i="15"/>
  <c r="BJ80" i="15"/>
  <c r="BK98" i="15"/>
  <c r="BD46" i="15"/>
  <c r="BL116" i="15"/>
  <c r="BN65" i="15"/>
  <c r="BO106" i="15"/>
  <c r="BL86" i="15"/>
  <c r="BE63" i="15"/>
  <c r="BN74" i="15"/>
  <c r="BD61" i="15"/>
  <c r="BE79" i="15"/>
  <c r="BK102" i="15"/>
  <c r="BN111" i="15"/>
  <c r="BE55" i="15"/>
  <c r="BI75" i="15"/>
  <c r="BO115" i="15"/>
  <c r="BK126" i="15"/>
  <c r="BH107" i="15"/>
  <c r="BJ98" i="15"/>
  <c r="BI124" i="15"/>
  <c r="BF46" i="15"/>
  <c r="BL65" i="15"/>
  <c r="BM91" i="15"/>
  <c r="BF106" i="15"/>
  <c r="BF63" i="15"/>
  <c r="BG95" i="15"/>
  <c r="BF74" i="15"/>
  <c r="BI79" i="15"/>
  <c r="BN48" i="15"/>
  <c r="BE102" i="15"/>
  <c r="BK55" i="15"/>
  <c r="BN57" i="15"/>
  <c r="BN75" i="15"/>
  <c r="BH126" i="15"/>
  <c r="BN120" i="15"/>
  <c r="BO103" i="15"/>
  <c r="BL58" i="15"/>
  <c r="BH118" i="15"/>
  <c r="BM120" i="15"/>
  <c r="BI58" i="15"/>
  <c r="BG47" i="15"/>
  <c r="BM104" i="15"/>
  <c r="BI60" i="15"/>
  <c r="BE122" i="15"/>
  <c r="BO113" i="15"/>
  <c r="BF49" i="15"/>
  <c r="BE77" i="15"/>
  <c r="BG99" i="15"/>
  <c r="BD62" i="15"/>
  <c r="BJ117" i="15"/>
  <c r="BL85" i="15"/>
  <c r="BF59" i="15"/>
  <c r="BM94" i="15"/>
  <c r="BD53" i="15"/>
  <c r="BO112" i="15"/>
  <c r="BD70" i="15"/>
  <c r="BL123" i="15"/>
  <c r="BK121" i="15"/>
  <c r="BH87" i="15"/>
  <c r="BE92" i="15"/>
  <c r="BM54" i="15"/>
  <c r="BH47" i="15"/>
  <c r="BK96" i="15"/>
  <c r="BM108" i="15"/>
  <c r="BG93" i="15"/>
  <c r="BM50" i="15"/>
  <c r="BL50" i="15"/>
  <c r="BM66" i="15"/>
  <c r="BO52" i="15"/>
  <c r="BG51" i="15"/>
  <c r="BE93" i="15"/>
  <c r="BN84" i="15"/>
  <c r="BO96" i="15"/>
  <c r="BD71" i="15"/>
  <c r="BJ50" i="15"/>
  <c r="BJ97" i="15"/>
  <c r="BL108" i="15"/>
  <c r="BL66" i="15"/>
  <c r="BN52" i="15"/>
  <c r="BJ51" i="15"/>
  <c r="BM93" i="15"/>
  <c r="BH73" i="15"/>
  <c r="BD87" i="15"/>
  <c r="BO121" i="15"/>
  <c r="BM81" i="15"/>
  <c r="BJ70" i="15"/>
  <c r="BJ112" i="15"/>
  <c r="BM67" i="15"/>
  <c r="BG94" i="15"/>
  <c r="BN59" i="15"/>
  <c r="BH88" i="15"/>
  <c r="BI117" i="15"/>
  <c r="BI62" i="15"/>
  <c r="BM82" i="15"/>
  <c r="BF77" i="15"/>
  <c r="BM49" i="15"/>
  <c r="BD76" i="15"/>
  <c r="BL122" i="15"/>
  <c r="BK60" i="15"/>
  <c r="BG105" i="15"/>
  <c r="BN118" i="15"/>
  <c r="BG103" i="15"/>
  <c r="BM73" i="15"/>
  <c r="BI123" i="15"/>
  <c r="BL70" i="15"/>
  <c r="BO67" i="15"/>
  <c r="BN88" i="15"/>
  <c r="BK99" i="15"/>
  <c r="BK113" i="15"/>
  <c r="BH104" i="15"/>
  <c r="BE58" i="15"/>
  <c r="BF103" i="15"/>
  <c r="BH57" i="15"/>
  <c r="BH79" i="15"/>
  <c r="BM106" i="15"/>
  <c r="BJ124" i="15"/>
  <c r="BJ115" i="15"/>
  <c r="BM102" i="15"/>
  <c r="BO63" i="15"/>
  <c r="BO116" i="15"/>
  <c r="BL107" i="15"/>
  <c r="BJ68" i="15"/>
  <c r="BF114" i="15"/>
  <c r="BD125" i="15"/>
  <c r="BM127" i="15"/>
  <c r="BN100" i="15"/>
  <c r="BI84" i="15"/>
  <c r="BN97" i="15"/>
  <c r="BM51" i="15"/>
  <c r="BG71" i="15"/>
  <c r="BJ96" i="15"/>
  <c r="BK108" i="15"/>
  <c r="BE96" i="15"/>
  <c r="BF83" i="15"/>
  <c r="BE108" i="15"/>
  <c r="BJ52" i="15"/>
  <c r="BM92" i="15"/>
  <c r="BF96" i="15"/>
  <c r="BL71" i="15"/>
  <c r="BI50" i="15"/>
  <c r="BD97" i="15"/>
  <c r="BI108" i="15"/>
  <c r="BF66" i="15"/>
  <c r="BD52" i="15"/>
  <c r="BL51" i="15"/>
  <c r="BI93" i="15"/>
  <c r="BJ73" i="15"/>
  <c r="BF87" i="15"/>
  <c r="BM121" i="15"/>
  <c r="BJ81" i="15"/>
  <c r="BH70" i="15"/>
  <c r="BG112" i="15"/>
  <c r="BJ67" i="15"/>
  <c r="BE94" i="15"/>
  <c r="BI59" i="15"/>
  <c r="BL88" i="15"/>
  <c r="BE117" i="15"/>
  <c r="BF62" i="15"/>
  <c r="BH82" i="15"/>
  <c r="BK77" i="15"/>
  <c r="BN49" i="15"/>
  <c r="BE76" i="15"/>
  <c r="BK122" i="15"/>
  <c r="BF60" i="15"/>
  <c r="BN105" i="15"/>
  <c r="BF118" i="15"/>
  <c r="BH120" i="15"/>
  <c r="BK87" i="15"/>
  <c r="BD123" i="15"/>
  <c r="BH112" i="15"/>
  <c r="BD94" i="15"/>
  <c r="BE88" i="15"/>
  <c r="BG82" i="15"/>
  <c r="BN113" i="15"/>
  <c r="BK104" i="15"/>
  <c r="BI103" i="15"/>
  <c r="BM103" i="15"/>
  <c r="BJ57" i="15"/>
  <c r="BJ61" i="15"/>
  <c r="BK106" i="15"/>
  <c r="BH124" i="15"/>
  <c r="BG115" i="15"/>
  <c r="BF48" i="15"/>
  <c r="BG63" i="15"/>
  <c r="BN116" i="15"/>
  <c r="BF89" i="15"/>
  <c r="BD68" i="15"/>
  <c r="BL114" i="15"/>
  <c r="BH125" i="15"/>
  <c r="BF101" i="15"/>
  <c r="BK109" i="15"/>
  <c r="BD50" i="15"/>
  <c r="BF52" i="15"/>
  <c r="BG56" i="15"/>
  <c r="BL84" i="15"/>
  <c r="BH71" i="15"/>
  <c r="BM97" i="15"/>
  <c r="BM56" i="15"/>
  <c r="BE71" i="15"/>
  <c r="BH97" i="15"/>
  <c r="BD110" i="15"/>
  <c r="BK51" i="15"/>
  <c r="BH84" i="15"/>
  <c r="BN56" i="15"/>
  <c r="BM96" i="15"/>
  <c r="BF71" i="15"/>
  <c r="BH83" i="15"/>
  <c r="BI97" i="15"/>
  <c r="BO108" i="15"/>
  <c r="BN110" i="15"/>
  <c r="BK52" i="15"/>
  <c r="BO51" i="15"/>
  <c r="BH92" i="15"/>
  <c r="BH56" i="15"/>
  <c r="BG96" i="15"/>
  <c r="BK71" i="15"/>
  <c r="BL83" i="15"/>
  <c r="BG97" i="15"/>
  <c r="BJ108" i="15"/>
  <c r="BG110" i="15"/>
  <c r="BL52" i="15"/>
  <c r="BH51" i="15"/>
  <c r="BF92" i="15"/>
  <c r="BF73" i="15"/>
  <c r="BG87" i="15"/>
  <c r="BJ123" i="15"/>
  <c r="BE81" i="15"/>
  <c r="BI70" i="15"/>
  <c r="BG53" i="15"/>
  <c r="BI67" i="15"/>
  <c r="BL94" i="15"/>
  <c r="BF85" i="15"/>
  <c r="BF88" i="15"/>
  <c r="BL117" i="15"/>
  <c r="BF99" i="15"/>
  <c r="BJ82" i="15"/>
  <c r="BJ77" i="15"/>
  <c r="BE113" i="15"/>
  <c r="BN76" i="15"/>
  <c r="BJ122" i="15"/>
  <c r="BG104" i="15"/>
  <c r="BK105" i="15"/>
  <c r="BK58" i="15"/>
  <c r="BJ92" i="15"/>
  <c r="BE87" i="15"/>
  <c r="BE123" i="15"/>
  <c r="BL112" i="15"/>
  <c r="BO94" i="15"/>
  <c r="BN117" i="15"/>
  <c r="BO82" i="15"/>
  <c r="BL76" i="15"/>
  <c r="BI104" i="15"/>
  <c r="BH103" i="15"/>
  <c r="BE120" i="15"/>
  <c r="BI55" i="15"/>
  <c r="BD74" i="15"/>
  <c r="BH91" i="15"/>
  <c r="BF98" i="15"/>
  <c r="BM75" i="15"/>
  <c r="BN79" i="15"/>
  <c r="BK86" i="15"/>
  <c r="BI46" i="15"/>
  <c r="BL125" i="15"/>
  <c r="BO127" i="15"/>
  <c r="BO72" i="15"/>
  <c r="BK69" i="15"/>
  <c r="BO90" i="15"/>
  <c r="BJ44" i="15"/>
  <c r="BE41" i="15"/>
  <c r="BF41" i="15"/>
  <c r="BK39" i="15"/>
  <c r="BE40" i="15"/>
  <c r="BK40" i="15"/>
  <c r="BF39" i="15"/>
  <c r="BJ40" i="15"/>
  <c r="BL40" i="15"/>
  <c r="BI38" i="15"/>
  <c r="BD38" i="15"/>
  <c r="BK100" i="15"/>
  <c r="BO109" i="15"/>
  <c r="BI45" i="15"/>
  <c r="BK44" i="15"/>
  <c r="BI44" i="15"/>
  <c r="BE42" i="15"/>
  <c r="BI42" i="15"/>
  <c r="BN43" i="15"/>
  <c r="BM41" i="15"/>
  <c r="BJ39" i="15"/>
  <c r="BM40" i="15"/>
  <c r="BL39" i="15"/>
  <c r="BJ38" i="15"/>
  <c r="BE38" i="15"/>
  <c r="BG35" i="15"/>
  <c r="BD100" i="15"/>
  <c r="BJ109" i="15"/>
  <c r="BD45" i="15"/>
  <c r="BM44" i="15"/>
  <c r="BE44" i="15"/>
  <c r="BK42" i="15"/>
  <c r="BH42" i="15"/>
  <c r="BE43" i="15"/>
  <c r="BJ41" i="15"/>
  <c r="BD39" i="15"/>
  <c r="BN40" i="15"/>
  <c r="BO39" i="15"/>
  <c r="BM38" i="15"/>
  <c r="BH38" i="15"/>
  <c r="BM32" i="15"/>
  <c r="BF100" i="15"/>
  <c r="BF109" i="15"/>
  <c r="BK45" i="15"/>
  <c r="BH44" i="15"/>
  <c r="BF44" i="15"/>
  <c r="BD43" i="15"/>
  <c r="BL42" i="15"/>
  <c r="BO43" i="15"/>
  <c r="BD41" i="15"/>
  <c r="BG39" i="15"/>
  <c r="BI40" i="15"/>
  <c r="BG40" i="15"/>
  <c r="BG38" i="15"/>
  <c r="BO38" i="15"/>
  <c r="BJ100" i="15"/>
  <c r="BJ45" i="15"/>
  <c r="BG45" i="15"/>
  <c r="BG44" i="15"/>
  <c r="BO42" i="15"/>
  <c r="BJ43" i="15"/>
  <c r="BN42" i="15"/>
  <c r="BL41" i="15"/>
  <c r="BG41" i="15"/>
  <c r="BM39" i="15"/>
  <c r="BH39" i="15"/>
  <c r="BD40" i="15"/>
  <c r="BN38" i="15"/>
  <c r="BD36" i="15"/>
  <c r="BL100" i="15"/>
  <c r="BM45" i="15"/>
  <c r="BN45" i="15"/>
  <c r="BD44" i="15"/>
  <c r="BF42" i="15"/>
  <c r="BF43" i="15"/>
  <c r="BG42" i="15"/>
  <c r="BO41" i="15"/>
  <c r="BK41" i="15"/>
  <c r="BI39" i="15"/>
  <c r="BE39" i="15"/>
  <c r="BF40" i="15"/>
  <c r="BL38" i="15"/>
  <c r="BO36" i="15"/>
  <c r="BN109" i="15"/>
  <c r="BH45" i="15"/>
  <c r="BL45" i="15"/>
  <c r="BN44" i="15"/>
  <c r="BJ42" i="15"/>
  <c r="BM43" i="15"/>
  <c r="BL43" i="15"/>
  <c r="BN41" i="15"/>
  <c r="BI41" i="15"/>
  <c r="BH40" i="15"/>
  <c r="BN39" i="15"/>
  <c r="BO40" i="15"/>
  <c r="BF38" i="15"/>
  <c r="BO34" i="15"/>
  <c r="BI26" i="15"/>
  <c r="BJ36" i="15"/>
  <c r="BI35" i="15"/>
  <c r="BI36" i="15"/>
  <c r="BH35" i="15"/>
  <c r="BF36" i="15"/>
  <c r="BH37" i="15"/>
  <c r="BN36" i="15"/>
  <c r="BM37" i="15"/>
  <c r="BN34" i="15"/>
  <c r="BJ37" i="15"/>
  <c r="BE37" i="15"/>
  <c r="BM36" i="15"/>
  <c r="BE36" i="15"/>
  <c r="BG36" i="15"/>
  <c r="BJ34" i="15"/>
  <c r="BG34" i="15"/>
  <c r="BF35" i="15"/>
  <c r="BN35" i="15"/>
  <c r="BD37" i="15"/>
  <c r="BN37" i="15"/>
  <c r="BI37" i="15"/>
  <c r="BD33" i="15"/>
  <c r="BG33" i="15"/>
  <c r="BI32" i="15"/>
  <c r="BK35" i="15"/>
  <c r="BF37" i="15"/>
  <c r="BF33" i="15"/>
  <c r="BG32" i="15"/>
  <c r="BO22" i="15"/>
  <c r="BE33" i="15"/>
  <c r="BE24" i="15"/>
  <c r="BO35" i="15"/>
  <c r="BO37" i="15"/>
  <c r="BF34" i="15"/>
  <c r="BD35" i="15"/>
  <c r="BG37" i="15"/>
  <c r="BH33" i="15"/>
  <c r="BE19" i="15"/>
  <c r="BH34" i="15"/>
  <c r="BE35" i="15"/>
  <c r="BK36" i="15"/>
  <c r="BE34" i="15"/>
  <c r="BM35" i="15"/>
  <c r="BJ33" i="15"/>
  <c r="BO33" i="15"/>
  <c r="BG9" i="15"/>
  <c r="BK34" i="15"/>
  <c r="BL35" i="15"/>
  <c r="BH36" i="15"/>
  <c r="BL34" i="15"/>
  <c r="BJ35" i="15"/>
  <c r="BN33" i="15"/>
  <c r="BI33" i="15"/>
  <c r="BE16" i="15"/>
  <c r="BD34" i="15"/>
  <c r="BK37" i="15"/>
  <c r="BL36" i="15"/>
  <c r="BM34" i="15"/>
  <c r="BL37" i="15"/>
  <c r="BK33" i="15"/>
  <c r="BL33" i="15"/>
  <c r="BH21" i="15"/>
  <c r="BI12" i="15"/>
  <c r="BJ12" i="15"/>
  <c r="BM13" i="15"/>
  <c r="BI31" i="15"/>
  <c r="BJ10" i="15"/>
  <c r="BJ32" i="15"/>
  <c r="BK16" i="15"/>
  <c r="BG8" i="15"/>
  <c r="BH32" i="15"/>
  <c r="BH12" i="15"/>
  <c r="BO15" i="15"/>
  <c r="BN32" i="15"/>
  <c r="BL22" i="15"/>
  <c r="BL8" i="15"/>
  <c r="AH11" i="15" s="1"/>
  <c r="BN16" i="15"/>
  <c r="BM14" i="15"/>
  <c r="BL30" i="15"/>
  <c r="BN19" i="15"/>
  <c r="BK30" i="15"/>
  <c r="BE26" i="15"/>
  <c r="BD11" i="15"/>
  <c r="BN17" i="15"/>
  <c r="BH14" i="15"/>
  <c r="BJ14" i="15"/>
  <c r="BH17" i="15"/>
  <c r="BH9" i="15"/>
  <c r="BL24" i="15"/>
  <c r="BH28" i="15"/>
  <c r="BK13" i="15"/>
  <c r="BN12" i="15"/>
  <c r="BD22" i="15"/>
  <c r="BN27" i="15"/>
  <c r="BL13" i="15"/>
  <c r="BI11" i="15"/>
  <c r="BI18" i="15"/>
  <c r="BH31" i="15"/>
  <c r="BL17" i="15"/>
  <c r="BO10" i="15"/>
  <c r="BK11" i="15"/>
  <c r="BK18" i="15"/>
  <c r="BI16" i="15"/>
  <c r="BM24" i="15"/>
  <c r="BN21" i="15"/>
  <c r="BE12" i="15"/>
  <c r="BH19" i="15"/>
  <c r="BG22" i="15"/>
  <c r="BK8" i="15"/>
  <c r="BF16" i="15"/>
  <c r="BF11" i="15"/>
  <c r="BN9" i="15"/>
  <c r="BI19" i="15"/>
  <c r="BL16" i="15"/>
  <c r="BF18" i="15"/>
  <c r="BF23" i="15"/>
  <c r="BK31" i="15"/>
  <c r="BO19" i="15"/>
  <c r="BL31" i="15"/>
  <c r="BJ26" i="15"/>
  <c r="BH26" i="15"/>
  <c r="BG31" i="15"/>
  <c r="BO30" i="15"/>
  <c r="BF31" i="15"/>
  <c r="BI20" i="15"/>
  <c r="BK24" i="15"/>
  <c r="BD23" i="15"/>
  <c r="BK26" i="15"/>
  <c r="BL23" i="15"/>
  <c r="BO12" i="15"/>
  <c r="BE15" i="15"/>
  <c r="X3" i="7"/>
  <c r="BJ21" i="15"/>
  <c r="BM21" i="15"/>
  <c r="BI15" i="15"/>
  <c r="BG24" i="15"/>
  <c r="BH8" i="15"/>
  <c r="BF29" i="15"/>
  <c r="BF24" i="15"/>
  <c r="BN31" i="15"/>
  <c r="BE31" i="15"/>
  <c r="BG20" i="15"/>
  <c r="BM27" i="15"/>
  <c r="BE14" i="15"/>
  <c r="BO26" i="15"/>
  <c r="BK28" i="15"/>
  <c r="BD31" i="15"/>
  <c r="BD19" i="15"/>
  <c r="BI29" i="15"/>
  <c r="BE22" i="15"/>
  <c r="BF8" i="15"/>
  <c r="BN18" i="15"/>
  <c r="BF12" i="15"/>
  <c r="BL25" i="15"/>
  <c r="BE27" i="15"/>
  <c r="BK27" i="15"/>
  <c r="BN26" i="15"/>
  <c r="BL29" i="15"/>
  <c r="BF27" i="15"/>
  <c r="BG28" i="15"/>
  <c r="BL26" i="15"/>
  <c r="BM9" i="15"/>
  <c r="BJ13" i="15"/>
  <c r="BJ19" i="15"/>
  <c r="BM11" i="15"/>
  <c r="BF14" i="15"/>
  <c r="BL20" i="15"/>
  <c r="BG11" i="15"/>
  <c r="BI22" i="15"/>
  <c r="BJ15" i="15"/>
  <c r="BO24" i="15"/>
  <c r="BI8" i="15"/>
  <c r="BN13" i="15"/>
  <c r="BF20" i="15"/>
  <c r="BO9" i="15"/>
  <c r="BD13" i="15"/>
  <c r="BM19" i="15"/>
  <c r="BK10" i="15"/>
  <c r="BI21" i="15"/>
  <c r="BJ17" i="15"/>
  <c r="BF25" i="15"/>
  <c r="BI9" i="15"/>
  <c r="BH22" i="15"/>
  <c r="BO28" i="15"/>
  <c r="BI28" i="15"/>
  <c r="BO23" i="15"/>
  <c r="BG15" i="15"/>
  <c r="BN25" i="15"/>
  <c r="BE11" i="15"/>
  <c r="BJ29" i="15"/>
  <c r="BJ28" i="15"/>
  <c r="BG23" i="15"/>
  <c r="BM16" i="15"/>
  <c r="BD29" i="15"/>
  <c r="BM22" i="15"/>
  <c r="BE9" i="15"/>
  <c r="BL14" i="15"/>
  <c r="BN20" i="15"/>
  <c r="BJ11" i="15"/>
  <c r="BH16" i="15"/>
  <c r="BK22" i="15"/>
  <c r="BN14" i="15"/>
  <c r="BD24" i="15"/>
  <c r="BF17" i="15"/>
  <c r="BL28" i="15"/>
  <c r="BM8" i="15"/>
  <c r="BI14" i="15"/>
  <c r="BG18" i="15"/>
  <c r="BK9" i="15"/>
  <c r="BK15" i="15"/>
  <c r="BO20" i="15"/>
  <c r="BO13" i="15"/>
  <c r="BO25" i="15"/>
  <c r="BO18" i="15"/>
  <c r="BD32" i="15"/>
  <c r="BL32" i="15"/>
  <c r="BO32" i="15"/>
  <c r="BK32" i="15"/>
  <c r="BE32" i="15"/>
  <c r="BF32" i="15"/>
  <c r="BM33" i="15"/>
  <c r="BE8" i="15"/>
  <c r="BK23" i="15"/>
  <c r="BH11" i="15"/>
  <c r="BI17" i="15"/>
  <c r="BG16" i="15"/>
  <c r="BM10" i="15"/>
  <c r="BD15" i="15"/>
  <c r="BO29" i="15"/>
  <c r="BO14" i="15"/>
  <c r="BJ30" i="15"/>
  <c r="BO17" i="15"/>
  <c r="AN78" i="15"/>
  <c r="AJ11" i="15"/>
  <c r="AN9" i="15"/>
  <c r="W3" i="7"/>
  <c r="BJ24" i="15"/>
  <c r="BG12" i="15"/>
  <c r="BE30" i="15"/>
  <c r="BJ8" i="15"/>
  <c r="BD25" i="15"/>
  <c r="BK14" i="15"/>
  <c r="BN10" i="15"/>
  <c r="BF9" i="15"/>
  <c r="BK17" i="15"/>
  <c r="BM29" i="15"/>
  <c r="BG26" i="15"/>
  <c r="BK29" i="15"/>
  <c r="BN23" i="15"/>
  <c r="BL10" i="15"/>
  <c r="BL19" i="15"/>
  <c r="BK12" i="15"/>
  <c r="BD20" i="15"/>
  <c r="BK21" i="15"/>
  <c r="BD12" i="15"/>
  <c r="BJ22" i="15"/>
  <c r="BO31" i="15"/>
  <c r="BJ27" i="15"/>
  <c r="BL27" i="15"/>
  <c r="BM23" i="15"/>
  <c r="BD9" i="15"/>
  <c r="BH15" i="15"/>
  <c r="BM20" i="15"/>
  <c r="BI10" i="15"/>
  <c r="BK19" i="15"/>
  <c r="BH23" i="15"/>
  <c r="BO27" i="15"/>
  <c r="BO11" i="15"/>
  <c r="BG10" i="15"/>
  <c r="BM12" i="15"/>
  <c r="BD18" i="15"/>
  <c r="BD30" i="15"/>
  <c r="BN22" i="15"/>
  <c r="BM17" i="15"/>
  <c r="BF15" i="15"/>
  <c r="BO21" i="15"/>
  <c r="BE29" i="15"/>
  <c r="BN29" i="15"/>
  <c r="BM31" i="15"/>
  <c r="BG14" i="15"/>
  <c r="BN30" i="15"/>
  <c r="BM25" i="15"/>
  <c r="BD26" i="15"/>
  <c r="BL18" i="15"/>
  <c r="AK11" i="15" s="1"/>
  <c r="BF13" i="15"/>
  <c r="BI13" i="15"/>
  <c r="BJ18" i="15"/>
  <c r="BH25" i="15"/>
  <c r="BM30" i="15"/>
  <c r="BJ23" i="15"/>
  <c r="BH30" i="15"/>
  <c r="BJ20" i="15"/>
  <c r="BG21" i="15"/>
  <c r="BL15" i="15"/>
  <c r="BD16" i="15"/>
  <c r="BH18" i="15"/>
  <c r="BD17" i="15"/>
  <c r="BL21" i="15"/>
  <c r="BF10" i="15"/>
  <c r="BO8" i="15"/>
  <c r="BM28" i="15"/>
  <c r="BN8" i="15"/>
  <c r="BF22" i="15"/>
  <c r="BK20" i="15"/>
  <c r="BJ9" i="15"/>
  <c r="BJ16" i="15"/>
  <c r="BF19" i="15"/>
  <c r="BG30" i="15"/>
  <c r="BI27" i="15"/>
  <c r="BD28" i="15"/>
  <c r="BF30" i="15"/>
  <c r="BE20" i="15"/>
  <c r="BK25" i="15"/>
  <c r="BH13" i="15"/>
  <c r="BF28" i="15"/>
  <c r="BG29" i="15"/>
  <c r="BI24" i="15"/>
  <c r="BE23" i="15"/>
  <c r="BE25" i="15"/>
  <c r="BF21" i="15"/>
  <c r="BI30" i="15"/>
  <c r="BH24" i="15"/>
  <c r="BF26" i="15"/>
  <c r="BM26" i="15"/>
  <c r="BG19" i="15"/>
  <c r="BJ25" i="15"/>
  <c r="BH27" i="15"/>
  <c r="BH10" i="15"/>
  <c r="BE17" i="15"/>
  <c r="BO16" i="15"/>
  <c r="BH20" i="15"/>
  <c r="BE10" i="15"/>
  <c r="BE21" i="15"/>
  <c r="BG25" i="15"/>
  <c r="BG13" i="15"/>
  <c r="BE18" i="15"/>
  <c r="BD14" i="15"/>
  <c r="BN15" i="15"/>
  <c r="BH29" i="15"/>
  <c r="BG17" i="15"/>
  <c r="BL12" i="15"/>
  <c r="BD21" i="15"/>
  <c r="BD10" i="15"/>
  <c r="BM18" i="15"/>
  <c r="BL9" i="15"/>
  <c r="AI11" i="15" s="1"/>
  <c r="BD27" i="15"/>
  <c r="BJ31" i="15"/>
  <c r="BN11" i="15"/>
  <c r="BN24" i="15"/>
  <c r="BG27" i="15"/>
  <c r="BN28" i="15"/>
  <c r="BL11" i="15"/>
  <c r="BE13" i="15"/>
  <c r="BE28" i="15"/>
  <c r="BM15" i="15"/>
  <c r="BI23" i="15"/>
  <c r="AN8" i="15"/>
  <c r="AN7" i="15"/>
  <c r="AI30" i="15" l="1"/>
  <c r="AH30" i="15"/>
  <c r="AK30" i="15"/>
  <c r="AJ30" i="15"/>
  <c r="AH7" i="15"/>
  <c r="AJ7" i="15"/>
  <c r="AK7" i="15"/>
  <c r="AK32" i="15"/>
  <c r="AJ32" i="15"/>
  <c r="AI32" i="15"/>
  <c r="AH32" i="15"/>
  <c r="AH31" i="15"/>
  <c r="AJ31" i="15"/>
  <c r="AI7" i="15"/>
  <c r="AK9" i="15"/>
  <c r="AI9" i="15"/>
  <c r="AH9" i="15"/>
  <c r="AK8" i="15"/>
  <c r="AI29" i="15"/>
  <c r="AK29" i="15"/>
  <c r="AJ29" i="15"/>
  <c r="AH29" i="15"/>
  <c r="AJ8" i="15"/>
  <c r="AH8" i="15"/>
  <c r="BQ71" i="15"/>
  <c r="BQ66" i="15"/>
  <c r="BQ63" i="15"/>
  <c r="BQ122" i="15"/>
  <c r="BQ89" i="15"/>
  <c r="BQ65" i="15"/>
  <c r="BQ106" i="15"/>
  <c r="BQ125" i="15"/>
  <c r="BQ112" i="15"/>
  <c r="BQ60" i="15"/>
  <c r="BQ48" i="15"/>
  <c r="BQ104" i="15"/>
  <c r="BQ100" i="15"/>
  <c r="BQ120" i="15"/>
  <c r="BQ82" i="15"/>
  <c r="BQ73" i="15"/>
  <c r="BQ90" i="15"/>
  <c r="BQ42" i="15"/>
  <c r="BQ56" i="15"/>
  <c r="BQ105" i="15"/>
  <c r="BQ59" i="15"/>
  <c r="BQ95" i="15"/>
  <c r="BQ67" i="15"/>
  <c r="BQ61" i="15"/>
  <c r="BQ46" i="15"/>
  <c r="BQ121" i="15"/>
  <c r="BQ53" i="15"/>
  <c r="BQ111" i="15"/>
  <c r="BQ54" i="15"/>
  <c r="BQ84" i="15"/>
  <c r="BQ52" i="15"/>
  <c r="BQ69" i="15"/>
  <c r="BQ98" i="15"/>
  <c r="BQ91" i="15"/>
  <c r="BQ88" i="15"/>
  <c r="BQ45" i="15"/>
  <c r="BQ39" i="15"/>
  <c r="BQ41" i="15"/>
  <c r="BQ38" i="15"/>
  <c r="BQ44" i="15"/>
  <c r="BQ117" i="15"/>
  <c r="BQ87" i="15"/>
  <c r="BQ83" i="15"/>
  <c r="BQ110" i="15"/>
  <c r="BQ103" i="15"/>
  <c r="BQ123" i="15"/>
  <c r="BQ51" i="15"/>
  <c r="BQ92" i="15"/>
  <c r="BQ70" i="15"/>
  <c r="BQ76" i="15"/>
  <c r="BQ94" i="15"/>
  <c r="BQ96" i="15"/>
  <c r="BQ93" i="15"/>
  <c r="BQ62" i="15"/>
  <c r="BQ47" i="15"/>
  <c r="BQ126" i="15"/>
  <c r="BQ119" i="15"/>
  <c r="BQ116" i="15"/>
  <c r="BQ55" i="15"/>
  <c r="BQ109" i="15"/>
  <c r="BQ49" i="15"/>
  <c r="BQ58" i="15"/>
  <c r="BQ102" i="15"/>
  <c r="BQ114" i="15"/>
  <c r="BQ74" i="15"/>
  <c r="BQ80" i="15"/>
  <c r="BQ79" i="15"/>
  <c r="BQ124" i="15"/>
  <c r="BQ64" i="15"/>
  <c r="BQ43" i="15"/>
  <c r="BQ75" i="15"/>
  <c r="BQ86" i="15"/>
  <c r="BQ72" i="15"/>
  <c r="BQ101" i="15"/>
  <c r="BQ81" i="15"/>
  <c r="BQ99" i="15"/>
  <c r="BQ118" i="15"/>
  <c r="BQ57" i="15"/>
  <c r="BQ115" i="15"/>
  <c r="BQ107" i="15"/>
  <c r="BQ127" i="15"/>
  <c r="BQ68" i="15"/>
  <c r="BQ113" i="15"/>
  <c r="BQ85" i="15"/>
  <c r="BQ50" i="15"/>
  <c r="BQ108" i="15"/>
  <c r="BQ78" i="15"/>
  <c r="BQ77" i="15"/>
  <c r="BQ97" i="15"/>
  <c r="BQ36" i="15"/>
  <c r="BQ40" i="15"/>
  <c r="BQ33" i="15"/>
  <c r="BQ34" i="15"/>
  <c r="BQ37" i="15"/>
  <c r="AL77" i="15"/>
  <c r="K77" i="15" s="1"/>
  <c r="BQ35" i="15"/>
  <c r="BQ32" i="15"/>
  <c r="BQ22" i="15"/>
  <c r="Y3" i="7"/>
  <c r="BQ14" i="15"/>
  <c r="AL11" i="15"/>
  <c r="K11" i="15" s="1"/>
  <c r="AH10" i="15"/>
  <c r="AK10" i="15"/>
  <c r="AI8" i="15"/>
  <c r="AJ9" i="15"/>
  <c r="AL78" i="15"/>
  <c r="K78" i="15" s="1"/>
  <c r="BQ19" i="15"/>
  <c r="AI10" i="15"/>
  <c r="AJ10" i="15"/>
  <c r="BQ31" i="15"/>
  <c r="BQ12" i="15"/>
  <c r="BQ25" i="15"/>
  <c r="BQ8" i="15"/>
  <c r="BQ9" i="15"/>
  <c r="BQ23" i="15"/>
  <c r="BQ21" i="15"/>
  <c r="BQ28" i="15"/>
  <c r="BQ26" i="15"/>
  <c r="BQ11" i="15"/>
  <c r="BQ13" i="15"/>
  <c r="BQ30" i="15"/>
  <c r="BQ17" i="15"/>
  <c r="BQ15" i="15"/>
  <c r="BQ24" i="15"/>
  <c r="BQ16" i="15"/>
  <c r="BQ18" i="15"/>
  <c r="BQ27" i="15"/>
  <c r="BQ20" i="15"/>
  <c r="BQ10" i="15"/>
  <c r="BQ29" i="15"/>
  <c r="AL9" i="15" l="1"/>
  <c r="K9" i="15" s="1"/>
  <c r="AL30" i="15"/>
  <c r="K30" i="15" s="1"/>
  <c r="AL32" i="15"/>
  <c r="K32" i="15" s="1"/>
  <c r="Q52" i="1"/>
  <c r="AL31" i="15"/>
  <c r="K31" i="15" s="1"/>
  <c r="AL29" i="15"/>
  <c r="K29" i="15" s="1"/>
  <c r="AL8" i="15"/>
  <c r="K8" i="15" s="1"/>
  <c r="AL7" i="15"/>
  <c r="K7" i="15" s="1"/>
  <c r="AL10" i="15"/>
  <c r="K10" i="15" s="1"/>
  <c r="AD80" i="2"/>
  <c r="AD79" i="2"/>
  <c r="AD81" i="2" l="1"/>
  <c r="AD82" i="2" l="1"/>
  <c r="AD83" i="2" l="1"/>
  <c r="AD84" i="2" l="1"/>
  <c r="AD85" i="2" l="1"/>
  <c r="AD86" i="2" l="1"/>
  <c r="AD87" i="2" l="1"/>
  <c r="AD88" i="2" l="1"/>
  <c r="AD89" i="2" l="1"/>
  <c r="AD90" i="2" l="1"/>
  <c r="AD91" i="2" l="1"/>
  <c r="AD92" i="2" l="1"/>
  <c r="AD93" i="2" l="1"/>
  <c r="AD94" i="2" l="1"/>
  <c r="AD95" i="2" l="1"/>
  <c r="AD96" i="2" l="1"/>
  <c r="AD97" i="2" l="1"/>
  <c r="AD98" i="2" l="1"/>
  <c r="AD99" i="2" l="1"/>
  <c r="AD100" i="2" l="1"/>
  <c r="AD101" i="2" l="1"/>
  <c r="AD102" i="2" l="1"/>
  <c r="AD103" i="2" l="1"/>
</calcChain>
</file>

<file path=xl/sharedStrings.xml><?xml version="1.0" encoding="utf-8"?>
<sst xmlns="http://schemas.openxmlformats.org/spreadsheetml/2006/main" count="575" uniqueCount="264">
  <si>
    <t>チーム略称：</t>
    <rPh sb="3" eb="5">
      <t>リャクショウ</t>
    </rPh>
    <phoneticPr fontId="2"/>
  </si>
  <si>
    <t>大会初日：</t>
    <rPh sb="0" eb="2">
      <t>タイカイ</t>
    </rPh>
    <rPh sb="2" eb="4">
      <t>ショニチ</t>
    </rPh>
    <phoneticPr fontId="2"/>
  </si>
  <si>
    <t>大会最終日：</t>
    <rPh sb="0" eb="2">
      <t>タイカイ</t>
    </rPh>
    <rPh sb="2" eb="5">
      <t>サイシュウビ</t>
    </rPh>
    <phoneticPr fontId="2"/>
  </si>
  <si>
    <t>生年月日</t>
    <rPh sb="0" eb="2">
      <t>セイネン</t>
    </rPh>
    <rPh sb="2" eb="4">
      <t>ガッピ</t>
    </rPh>
    <phoneticPr fontId="2"/>
  </si>
  <si>
    <t>登録種別</t>
    <rPh sb="0" eb="2">
      <t>トウロク</t>
    </rPh>
    <rPh sb="2" eb="4">
      <t>シュベツ</t>
    </rPh>
    <phoneticPr fontId="2"/>
  </si>
  <si>
    <t>No</t>
    <phoneticPr fontId="2"/>
  </si>
  <si>
    <t>姓</t>
    <rPh sb="0" eb="1">
      <t>セイ</t>
    </rPh>
    <phoneticPr fontId="2"/>
  </si>
  <si>
    <t>名</t>
    <rPh sb="0" eb="1">
      <t>ナ</t>
    </rPh>
    <phoneticPr fontId="2"/>
  </si>
  <si>
    <t>姓カナ</t>
    <rPh sb="0" eb="1">
      <t>セイ</t>
    </rPh>
    <phoneticPr fontId="2"/>
  </si>
  <si>
    <t>名カナ</t>
    <rPh sb="0" eb="1">
      <t>ナ</t>
    </rPh>
    <phoneticPr fontId="2"/>
  </si>
  <si>
    <t>チーム名</t>
    <rPh sb="3" eb="4">
      <t>メイ</t>
    </rPh>
    <phoneticPr fontId="2"/>
  </si>
  <si>
    <t>合計年齢</t>
    <rPh sb="0" eb="2">
      <t>ゴウケイ</t>
    </rPh>
    <rPh sb="2" eb="4">
      <t>ネンレイ</t>
    </rPh>
    <phoneticPr fontId="2"/>
  </si>
  <si>
    <t>第一泳者</t>
    <rPh sb="0" eb="2">
      <t>ダイイチ</t>
    </rPh>
    <rPh sb="2" eb="4">
      <t>エイシャ</t>
    </rPh>
    <phoneticPr fontId="2"/>
  </si>
  <si>
    <t>第二泳者</t>
    <rPh sb="0" eb="2">
      <t>ダイニ</t>
    </rPh>
    <rPh sb="2" eb="4">
      <t>エイシャ</t>
    </rPh>
    <phoneticPr fontId="2"/>
  </si>
  <si>
    <t>第三泳者</t>
    <rPh sb="0" eb="1">
      <t>ダイ</t>
    </rPh>
    <rPh sb="1" eb="2">
      <t>サン</t>
    </rPh>
    <rPh sb="2" eb="4">
      <t>エイシャ</t>
    </rPh>
    <phoneticPr fontId="2"/>
  </si>
  <si>
    <t>第四泳者</t>
    <rPh sb="0" eb="1">
      <t>ダイ</t>
    </rPh>
    <rPh sb="1" eb="2">
      <t>ヨン</t>
    </rPh>
    <rPh sb="2" eb="4">
      <t>エイシャ</t>
    </rPh>
    <phoneticPr fontId="2"/>
  </si>
  <si>
    <t>種目</t>
    <rPh sb="0" eb="2">
      <t>シュモク</t>
    </rPh>
    <phoneticPr fontId="2"/>
  </si>
  <si>
    <t>ｴﾝﾄﾘｰﾀｲﾑ</t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</si>
  <si>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</si>
  <si>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</si>
  <si>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フリガナ</t>
    <phoneticPr fontId="2"/>
  </si>
  <si>
    <t>◎参加人数</t>
    <rPh sb="1" eb="3">
      <t>サンカ</t>
    </rPh>
    <rPh sb="3" eb="5">
      <t>ニンズウ</t>
    </rPh>
    <phoneticPr fontId="2"/>
  </si>
  <si>
    <t>合計</t>
    <rPh sb="0" eb="2">
      <t>ゴウケイ</t>
    </rPh>
    <phoneticPr fontId="2"/>
  </si>
  <si>
    <t>◎リレー種目数</t>
    <rPh sb="4" eb="6">
      <t>シュモク</t>
    </rPh>
    <rPh sb="6" eb="7">
      <t>スウ</t>
    </rPh>
    <phoneticPr fontId="2"/>
  </si>
  <si>
    <t>◎申込金明細</t>
    <rPh sb="1" eb="3">
      <t>モウシコミ</t>
    </rPh>
    <rPh sb="3" eb="4">
      <t>キン</t>
    </rPh>
    <rPh sb="4" eb="6">
      <t>メイサイ</t>
    </rPh>
    <phoneticPr fontId="2"/>
  </si>
  <si>
    <t>合計金額</t>
    <rPh sb="0" eb="2">
      <t>ゴウケイ</t>
    </rPh>
    <rPh sb="2" eb="4">
      <t>キンガク</t>
    </rPh>
    <phoneticPr fontId="2"/>
  </si>
  <si>
    <t>出場種目数</t>
    <rPh sb="0" eb="2">
      <t>シュツジョウ</t>
    </rPh>
    <rPh sb="2" eb="4">
      <t>シュモク</t>
    </rPh>
    <rPh sb="4" eb="5">
      <t>スウ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</si>
  <si>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</si>
  <si>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</si>
  <si>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</si>
  <si>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</si>
  <si>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＝</t>
    <phoneticPr fontId="2"/>
  </si>
  <si>
    <t>種目重複</t>
    <rPh sb="0" eb="2">
      <t>シュモク</t>
    </rPh>
    <rPh sb="2" eb="4">
      <t>チョウフク</t>
    </rPh>
    <phoneticPr fontId="2"/>
  </si>
  <si>
    <t>※個人種目の入力を先に行って下さい。</t>
    <rPh sb="1" eb="3">
      <t>コジン</t>
    </rPh>
    <rPh sb="3" eb="5">
      <t>シュモク</t>
    </rPh>
    <rPh sb="6" eb="8">
      <t>ニュウリョク</t>
    </rPh>
    <rPh sb="9" eb="10">
      <t>サキ</t>
    </rPh>
    <rPh sb="11" eb="12">
      <t>オコナ</t>
    </rPh>
    <rPh sb="14" eb="15">
      <t>クダ</t>
    </rPh>
    <phoneticPr fontId="2"/>
  </si>
  <si>
    <t>色のついた部分のみ入力願います。</t>
    <rPh sb="0" eb="1">
      <t>イロ</t>
    </rPh>
    <rPh sb="5" eb="7">
      <t>ブブン</t>
    </rPh>
    <rPh sb="9" eb="11">
      <t>ニュウリョク</t>
    </rPh>
    <rPh sb="11" eb="12">
      <t>ネガ</t>
    </rPh>
    <phoneticPr fontId="2"/>
  </si>
  <si>
    <t>リレーオーダー用紙</t>
    <rPh sb="7" eb="9">
      <t>ヨウシ</t>
    </rPh>
    <phoneticPr fontId="2"/>
  </si>
  <si>
    <t>申込書</t>
    <rPh sb="0" eb="3">
      <t>モウシコミショ</t>
    </rPh>
    <phoneticPr fontId="2"/>
  </si>
  <si>
    <t>チーム番号</t>
    <rPh sb="3" eb="5">
      <t>バンゴウ</t>
    </rPh>
    <phoneticPr fontId="2"/>
  </si>
  <si>
    <t>チーム略称</t>
    <rPh sb="3" eb="5">
      <t>リャクショウ</t>
    </rPh>
    <phoneticPr fontId="2"/>
  </si>
  <si>
    <t>連絡責任者名</t>
    <rPh sb="0" eb="2">
      <t>レンラク</t>
    </rPh>
    <rPh sb="2" eb="5">
      <t>セキニンシャ</t>
    </rPh>
    <rPh sb="5" eb="6">
      <t>メイ</t>
    </rPh>
    <phoneticPr fontId="2"/>
  </si>
  <si>
    <t>責任者カナ</t>
    <rPh sb="0" eb="3">
      <t>セキニンシャ</t>
    </rPh>
    <phoneticPr fontId="2"/>
  </si>
  <si>
    <t>チーム名カナ</t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</si>
  <si>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</si>
  <si>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</si>
  <si>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No</t>
    <phoneticPr fontId="2"/>
  </si>
  <si>
    <t>種　　目</t>
    <rPh sb="0" eb="1">
      <t>タネ</t>
    </rPh>
    <rPh sb="3" eb="4">
      <t>メ</t>
    </rPh>
    <phoneticPr fontId="2"/>
  </si>
  <si>
    <t>氏名</t>
    <rPh sb="0" eb="2">
      <t>シメイ</t>
    </rPh>
    <phoneticPr fontId="2"/>
  </si>
  <si>
    <t>所属番号</t>
    <rPh sb="0" eb="2">
      <t>ショゾク</t>
    </rPh>
    <rPh sb="2" eb="4">
      <t>バンゴウ</t>
    </rPh>
    <phoneticPr fontId="2"/>
  </si>
  <si>
    <t>所属略称</t>
    <rPh sb="0" eb="2">
      <t>ショゾク</t>
    </rPh>
    <rPh sb="2" eb="4">
      <t>リャクショウ</t>
    </rPh>
    <phoneticPr fontId="2"/>
  </si>
  <si>
    <t>所属名カナ</t>
    <rPh sb="0" eb="3">
      <t>ショゾクメイ</t>
    </rPh>
    <phoneticPr fontId="2"/>
  </si>
  <si>
    <t>所属略称カナ</t>
    <rPh sb="0" eb="2">
      <t>ショゾク</t>
    </rPh>
    <rPh sb="2" eb="4">
      <t>リャクショウ</t>
    </rPh>
    <phoneticPr fontId="2"/>
  </si>
  <si>
    <t>選手No</t>
    <rPh sb="0" eb="2">
      <t>センシュ</t>
    </rPh>
    <phoneticPr fontId="2"/>
  </si>
  <si>
    <t>性別</t>
    <rPh sb="0" eb="2">
      <t>セイベツ</t>
    </rPh>
    <phoneticPr fontId="2"/>
  </si>
  <si>
    <t>氏名カナ</t>
    <rPh sb="0" eb="2">
      <t>シメイ</t>
    </rPh>
    <phoneticPr fontId="2"/>
  </si>
  <si>
    <t>区分No</t>
    <rPh sb="0" eb="2">
      <t>クブン</t>
    </rPh>
    <phoneticPr fontId="2"/>
  </si>
  <si>
    <t>JASF</t>
    <phoneticPr fontId="2"/>
  </si>
  <si>
    <t>登録100</t>
    <rPh sb="0" eb="2">
      <t>トウロク</t>
    </rPh>
    <phoneticPr fontId="2"/>
  </si>
  <si>
    <t>氏名2</t>
    <rPh sb="0" eb="2">
      <t>シメイ</t>
    </rPh>
    <phoneticPr fontId="2"/>
  </si>
  <si>
    <t>団体番号</t>
    <rPh sb="0" eb="2">
      <t>ダンタイ</t>
    </rPh>
    <rPh sb="2" eb="4">
      <t>バンゴウ</t>
    </rPh>
    <phoneticPr fontId="2"/>
  </si>
  <si>
    <t>種目No</t>
    <rPh sb="0" eb="2">
      <t>シュモク</t>
    </rPh>
    <phoneticPr fontId="2"/>
  </si>
  <si>
    <t>距離</t>
    <rPh sb="0" eb="2">
      <t>キョリ</t>
    </rPh>
    <phoneticPr fontId="2"/>
  </si>
  <si>
    <t>オープン</t>
    <phoneticPr fontId="2"/>
  </si>
  <si>
    <t>エントリータイム</t>
    <phoneticPr fontId="2"/>
  </si>
  <si>
    <t>エントリータイム</t>
    <phoneticPr fontId="2"/>
  </si>
  <si>
    <t>性</t>
    <rPh sb="0" eb="1">
      <t>セイ</t>
    </rPh>
    <phoneticPr fontId="2"/>
  </si>
  <si>
    <t>重複</t>
    <rPh sb="0" eb="2">
      <t>チョウフク</t>
    </rPh>
    <phoneticPr fontId="2"/>
  </si>
  <si>
    <t>①</t>
    <phoneticPr fontId="2"/>
  </si>
  <si>
    <t>②</t>
    <phoneticPr fontId="2"/>
  </si>
  <si>
    <t>大会名</t>
    <rPh sb="0" eb="2">
      <t>タイカイ</t>
    </rPh>
    <rPh sb="2" eb="3">
      <t>メイ</t>
    </rPh>
    <phoneticPr fontId="2"/>
  </si>
  <si>
    <t>訂正締切日</t>
    <rPh sb="0" eb="2">
      <t>テイセイ</t>
    </rPh>
    <rPh sb="2" eb="5">
      <t>シメキリビ</t>
    </rPh>
    <phoneticPr fontId="2"/>
  </si>
  <si>
    <t>返信宛先</t>
    <rPh sb="0" eb="2">
      <t>ヘンシン</t>
    </rPh>
    <rPh sb="2" eb="4">
      <t>アテサキ</t>
    </rPh>
    <phoneticPr fontId="2"/>
  </si>
  <si>
    <t>内のみご入力下さい。</t>
    <rPh sb="0" eb="1">
      <t>ナイ</t>
    </rPh>
    <rPh sb="4" eb="6">
      <t>ニュウリョク</t>
    </rPh>
    <rPh sb="6" eb="7">
      <t>クダ</t>
    </rPh>
    <phoneticPr fontId="2"/>
  </si>
  <si>
    <t>混合4× 50mメドレーリレー</t>
    <phoneticPr fontId="2"/>
  </si>
  <si>
    <t>混合4× 50mフリーリレー</t>
    <phoneticPr fontId="2"/>
  </si>
  <si>
    <t>ｴﾝﾄﾘｰ数</t>
    <rPh sb="5" eb="6">
      <t>スウ</t>
    </rPh>
    <phoneticPr fontId="2"/>
  </si>
  <si>
    <t>プロNo</t>
    <phoneticPr fontId="2"/>
  </si>
  <si>
    <t>種目番号</t>
    <rPh sb="0" eb="2">
      <t>シュモク</t>
    </rPh>
    <rPh sb="2" eb="4">
      <t>バンゴウ</t>
    </rPh>
    <phoneticPr fontId="2"/>
  </si>
  <si>
    <t>種目名</t>
    <rPh sb="0" eb="2">
      <t>シュモク</t>
    </rPh>
    <rPh sb="2" eb="3">
      <t>メイ</t>
    </rPh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</si>
  <si>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</si>
  <si>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</si>
  <si>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</si>
  <si>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</si>
  <si>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数</t>
    <rPh sb="0" eb="1">
      <t>カズ</t>
    </rPh>
    <phoneticPr fontId="2"/>
  </si>
  <si>
    <t>No区分</t>
    <rPh sb="2" eb="4">
      <t>クブン</t>
    </rPh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</si>
  <si>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</si>
  <si>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</si>
  <si>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</si>
  <si>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</si>
  <si>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計</t>
    <rPh sb="0" eb="1">
      <t>ケイ</t>
    </rPh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</si>
  <si>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</si>
  <si>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</si>
  <si>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</si>
  <si>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</si>
  <si>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No</t>
    <phoneticPr fontId="2"/>
  </si>
  <si>
    <t>番号</t>
    <rPh sb="0" eb="2">
      <t>バンゴウ</t>
    </rPh>
    <phoneticPr fontId="2"/>
  </si>
  <si>
    <t>ｴﾝﾄﾘｰﾀｲﾑ</t>
    <phoneticPr fontId="2"/>
  </si>
  <si>
    <t>No.</t>
    <phoneticPr fontId="2"/>
  </si>
  <si>
    <t>泳者No</t>
    <rPh sb="0" eb="2">
      <t>エイシャ</t>
    </rPh>
    <phoneticPr fontId="2"/>
  </si>
  <si>
    <t>種目数</t>
    <rPh sb="0" eb="2">
      <t>シュモク</t>
    </rPh>
    <rPh sb="2" eb="3">
      <t>スウ</t>
    </rPh>
    <phoneticPr fontId="2"/>
  </si>
  <si>
    <t>プロNo氏名</t>
    <rPh sb="4" eb="6">
      <t>シメイ</t>
    </rPh>
    <phoneticPr fontId="2"/>
  </si>
  <si>
    <t>プロ</t>
    <phoneticPr fontId="2"/>
  </si>
  <si>
    <t>泳者4No</t>
    <rPh sb="0" eb="2">
      <t>エイシャ</t>
    </rPh>
    <phoneticPr fontId="15"/>
  </si>
  <si>
    <t>泳者3No</t>
    <rPh sb="0" eb="2">
      <t>エイシャ</t>
    </rPh>
    <phoneticPr fontId="15"/>
  </si>
  <si>
    <t>泳者2No</t>
    <rPh sb="0" eb="2">
      <t>エイシャ</t>
    </rPh>
    <phoneticPr fontId="15"/>
  </si>
  <si>
    <t>泳者1No</t>
    <rPh sb="0" eb="2">
      <t>エイシャ</t>
    </rPh>
    <phoneticPr fontId="15"/>
  </si>
  <si>
    <t>距離</t>
    <rPh sb="0" eb="2">
      <t>キョリ</t>
    </rPh>
    <phoneticPr fontId="15"/>
  </si>
  <si>
    <t>種目No</t>
    <rPh sb="0" eb="2">
      <t>シュモク</t>
    </rPh>
    <phoneticPr fontId="15"/>
  </si>
  <si>
    <t>オープン</t>
    <phoneticPr fontId="15"/>
  </si>
  <si>
    <t>団体番号</t>
    <rPh sb="0" eb="2">
      <t>ダンタイ</t>
    </rPh>
    <rPh sb="2" eb="4">
      <t>バンゴウ</t>
    </rPh>
    <phoneticPr fontId="15"/>
  </si>
  <si>
    <t>エントリータイム</t>
    <phoneticPr fontId="15"/>
  </si>
  <si>
    <t>区分No</t>
    <rPh sb="0" eb="2">
      <t>クブン</t>
    </rPh>
    <phoneticPr fontId="15"/>
  </si>
  <si>
    <t>学種</t>
    <rPh sb="0" eb="1">
      <t>ガク</t>
    </rPh>
    <rPh sb="1" eb="2">
      <t>シュ</t>
    </rPh>
    <phoneticPr fontId="15"/>
  </si>
  <si>
    <t>チーム名カナ</t>
    <rPh sb="3" eb="4">
      <t>メイ</t>
    </rPh>
    <phoneticPr fontId="15"/>
  </si>
  <si>
    <t>チーム名</t>
    <rPh sb="3" eb="4">
      <t>メイ</t>
    </rPh>
    <phoneticPr fontId="15"/>
  </si>
  <si>
    <t>性別</t>
    <rPh sb="0" eb="2">
      <t>セイベツ</t>
    </rPh>
    <phoneticPr fontId="15"/>
  </si>
  <si>
    <t>混合4× 25mフリーリレー</t>
    <phoneticPr fontId="2"/>
  </si>
  <si>
    <t>混合4× 25mメドレーリレー</t>
    <phoneticPr fontId="2"/>
  </si>
  <si>
    <t>氏名カナ</t>
    <rPh sb="0" eb="2">
      <t>シメイ</t>
    </rPh>
    <phoneticPr fontId="2"/>
  </si>
  <si>
    <t>氏名２</t>
    <rPh sb="0" eb="2">
      <t>シメイ</t>
    </rPh>
    <phoneticPr fontId="2"/>
  </si>
  <si>
    <t>選手No</t>
    <rPh sb="0" eb="2">
      <t>センシュ</t>
    </rPh>
    <phoneticPr fontId="2"/>
  </si>
  <si>
    <t>jsca@tdsystem.co.jp</t>
    <phoneticPr fontId="2"/>
  </si>
  <si>
    <t>会員種別</t>
    <rPh sb="0" eb="2">
      <t>カイイン</t>
    </rPh>
    <rPh sb="2" eb="4">
      <t>シュベツ</t>
    </rPh>
    <phoneticPr fontId="2"/>
  </si>
  <si>
    <t>種目①</t>
    <rPh sb="0" eb="2">
      <t>シュモク</t>
    </rPh>
    <phoneticPr fontId="2"/>
  </si>
  <si>
    <t>種目②</t>
    <rPh sb="0" eb="2">
      <t>シュモク</t>
    </rPh>
    <phoneticPr fontId="2"/>
  </si>
  <si>
    <t>種目③</t>
    <rPh sb="0" eb="2">
      <t>シュモク</t>
    </rPh>
    <phoneticPr fontId="2"/>
  </si>
  <si>
    <t>60秒スイム</t>
    <rPh sb="2" eb="3">
      <t>ビョウ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</si>
  <si>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</si>
  <si>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</si>
  <si>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プログラムNo</t>
    <phoneticPr fontId="2"/>
  </si>
  <si>
    <t>プログラムNo</t>
    <phoneticPr fontId="2"/>
  </si>
  <si>
    <t>◎参加種目数</t>
    <rPh sb="1" eb="3">
      <t>サンカ</t>
    </rPh>
    <rPh sb="3" eb="5">
      <t>シュモク</t>
    </rPh>
    <rPh sb="5" eb="6">
      <t>スウ</t>
    </rPh>
    <phoneticPr fontId="2"/>
  </si>
  <si>
    <t>リレー種目</t>
    <rPh sb="3" eb="5">
      <t>シュモク</t>
    </rPh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</si>
  <si>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</si>
  <si>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【　男子　】</t>
    <rPh sb="2" eb="3">
      <t>オトコ</t>
    </rPh>
    <phoneticPr fontId="2"/>
  </si>
  <si>
    <t>年齢区分</t>
    <rPh sb="0" eb="2">
      <t>ネンレイ</t>
    </rPh>
    <rPh sb="2" eb="4">
      <t>クブン</t>
    </rPh>
    <phoneticPr fontId="2"/>
  </si>
  <si>
    <t>女子</t>
    <rPh sb="0" eb="2">
      <t>ジョシ</t>
    </rPh>
    <phoneticPr fontId="2"/>
  </si>
  <si>
    <t>女子リレー種目</t>
    <rPh sb="0" eb="2">
      <t>ジョシ</t>
    </rPh>
    <rPh sb="5" eb="7">
      <t>シュモク</t>
    </rPh>
    <phoneticPr fontId="2"/>
  </si>
  <si>
    <t>男子リレー種目</t>
    <rPh sb="0" eb="2">
      <t>ダンシ</t>
    </rPh>
    <rPh sb="5" eb="7">
      <t>シュモク</t>
    </rPh>
    <phoneticPr fontId="2"/>
  </si>
  <si>
    <t>男子</t>
    <rPh sb="0" eb="2">
      <t>ダンシ</t>
    </rPh>
    <phoneticPr fontId="2"/>
  </si>
  <si>
    <t>女子4× 25mフリーリレー</t>
    <rPh sb="0" eb="1">
      <t>オンナ</t>
    </rPh>
    <rPh sb="1" eb="2">
      <t>コ</t>
    </rPh>
    <phoneticPr fontId="2"/>
  </si>
  <si>
    <t>女子4× 50mフリーリレー</t>
    <rPh sb="0" eb="1">
      <t>オンナ</t>
    </rPh>
    <phoneticPr fontId="2"/>
  </si>
  <si>
    <t>女子4× 25mメドレーリレー</t>
    <rPh sb="0" eb="1">
      <t>オンナ</t>
    </rPh>
    <phoneticPr fontId="2"/>
  </si>
  <si>
    <t>女子4× 50mメドレーリレー</t>
    <rPh sb="0" eb="1">
      <t>オンナ</t>
    </rPh>
    <phoneticPr fontId="2"/>
  </si>
  <si>
    <t>男子4× 25mフリーリレー</t>
    <rPh sb="0" eb="1">
      <t>オトコ</t>
    </rPh>
    <phoneticPr fontId="2"/>
  </si>
  <si>
    <t>男子4× 25mメドレーリレー</t>
    <rPh sb="0" eb="1">
      <t>オトコ</t>
    </rPh>
    <phoneticPr fontId="2"/>
  </si>
  <si>
    <t>男子4× 50mフリーリレー</t>
    <rPh sb="0" eb="1">
      <t>オトコ</t>
    </rPh>
    <phoneticPr fontId="2"/>
  </si>
  <si>
    <t>男子4× 50mメドレーリレー</t>
    <rPh sb="0" eb="1">
      <t>オトコ</t>
    </rPh>
    <phoneticPr fontId="2"/>
  </si>
  <si>
    <t>4× 25m</t>
    <phoneticPr fontId="2"/>
  </si>
  <si>
    <t>4× 50m</t>
    <phoneticPr fontId="2"/>
  </si>
  <si>
    <t>距離</t>
    <rPh sb="0" eb="2">
      <t>キョリ</t>
    </rPh>
    <phoneticPr fontId="2"/>
  </si>
  <si>
    <t>※エントリータイムは入力必須です。</t>
    <rPh sb="10" eb="12">
      <t>ニュウリョク</t>
    </rPh>
    <rPh sb="12" eb="14">
      <t>ヒッスウ</t>
    </rPh>
    <phoneticPr fontId="2"/>
  </si>
  <si>
    <t>日水連団体登録番号：</t>
    <rPh sb="0" eb="2">
      <t>ニッスイ</t>
    </rPh>
    <rPh sb="2" eb="3">
      <t>レン</t>
    </rPh>
    <rPh sb="3" eb="5">
      <t>ダンタイ</t>
    </rPh>
    <rPh sb="5" eb="7">
      <t>トウロク</t>
    </rPh>
    <rPh sb="7" eb="9">
      <t>バンゴウ</t>
    </rPh>
    <phoneticPr fontId="2"/>
  </si>
  <si>
    <t>Ver.1</t>
    <phoneticPr fontId="2"/>
  </si>
  <si>
    <t>第27回全日本スポーツダイビング室内選手権大会</t>
    <rPh sb="0" eb="1">
      <t>ダイ</t>
    </rPh>
    <rPh sb="3" eb="4">
      <t>カイ</t>
    </rPh>
    <rPh sb="4" eb="7">
      <t>ゼンニホン</t>
    </rPh>
    <rPh sb="16" eb="18">
      <t>シツナイ</t>
    </rPh>
    <rPh sb="18" eb="21">
      <t>センシュケン</t>
    </rPh>
    <rPh sb="21" eb="23">
      <t>タイカイ</t>
    </rPh>
    <phoneticPr fontId="2"/>
  </si>
  <si>
    <t>期日：2024年12月14日</t>
    <rPh sb="0" eb="2">
      <t>キジツ</t>
    </rPh>
    <rPh sb="7" eb="8">
      <t>ネン</t>
    </rPh>
    <rPh sb="10" eb="11">
      <t>ガツ</t>
    </rPh>
    <rPh sb="13" eb="14">
      <t>ニチ</t>
    </rPh>
    <phoneticPr fontId="2"/>
  </si>
  <si>
    <t>会場：東京アクアティクスセンター</t>
    <rPh sb="0" eb="2">
      <t>カイジョウ</t>
    </rPh>
    <rPh sb="3" eb="5">
      <t>トウキョウ</t>
    </rPh>
    <phoneticPr fontId="2"/>
  </si>
  <si>
    <t>〒</t>
    <phoneticPr fontId="2"/>
  </si>
  <si>
    <t>℡</t>
    <phoneticPr fontId="2"/>
  </si>
  <si>
    <t>Fax</t>
    <phoneticPr fontId="2"/>
  </si>
  <si>
    <t>メールアドレス</t>
    <phoneticPr fontId="2"/>
  </si>
  <si>
    <t>個人種目（一般の部）</t>
    <rPh sb="0" eb="2">
      <t>コジン</t>
    </rPh>
    <rPh sb="2" eb="4">
      <t>シュモク</t>
    </rPh>
    <rPh sb="5" eb="7">
      <t>イッパン</t>
    </rPh>
    <rPh sb="8" eb="9">
      <t>ブ</t>
    </rPh>
    <phoneticPr fontId="2"/>
  </si>
  <si>
    <t>チーム名(フリガナ)：</t>
    <rPh sb="3" eb="4">
      <t>メイ</t>
    </rPh>
    <phoneticPr fontId="2"/>
  </si>
  <si>
    <t>チーム名(所属略称)：</t>
    <rPh sb="3" eb="4">
      <t>メイ</t>
    </rPh>
    <rPh sb="5" eb="7">
      <t>ショゾク</t>
    </rPh>
    <rPh sb="7" eb="9">
      <t>リャクショウ</t>
    </rPh>
    <phoneticPr fontId="2"/>
  </si>
  <si>
    <t>所属団体名：</t>
    <rPh sb="0" eb="2">
      <t>ショゾク</t>
    </rPh>
    <rPh sb="2" eb="4">
      <t>ダンタイ</t>
    </rPh>
    <rPh sb="4" eb="5">
      <t>メイ</t>
    </rPh>
    <phoneticPr fontId="2"/>
  </si>
  <si>
    <t>所属団体区分：</t>
    <rPh sb="0" eb="2">
      <t>ショゾク</t>
    </rPh>
    <rPh sb="2" eb="4">
      <t>ダンタイ</t>
    </rPh>
    <rPh sb="4" eb="6">
      <t>クブン</t>
    </rPh>
    <phoneticPr fontId="2"/>
  </si>
  <si>
    <t>チーム代表連絡先住所：</t>
    <rPh sb="3" eb="5">
      <t>ダイヒョウ</t>
    </rPh>
    <rPh sb="5" eb="8">
      <t>レンラクサキ</t>
    </rPh>
    <rPh sb="8" eb="10">
      <t>ジュウショ</t>
    </rPh>
    <phoneticPr fontId="2"/>
  </si>
  <si>
    <t>個人種目（ジュニアの部）</t>
    <rPh sb="0" eb="2">
      <t>コジン</t>
    </rPh>
    <rPh sb="2" eb="4">
      <t>シュモク</t>
    </rPh>
    <rPh sb="10" eb="11">
      <t>ブ</t>
    </rPh>
    <phoneticPr fontId="2"/>
  </si>
  <si>
    <t>✕</t>
    <phoneticPr fontId="2"/>
  </si>
  <si>
    <t>（一般の部）</t>
    <rPh sb="1" eb="3">
      <t>イッパン</t>
    </rPh>
    <rPh sb="4" eb="5">
      <t>ブ</t>
    </rPh>
    <phoneticPr fontId="2"/>
  </si>
  <si>
    <t>（ジュニアの部）</t>
    <rPh sb="6" eb="7">
      <t>ブ</t>
    </rPh>
    <phoneticPr fontId="2"/>
  </si>
  <si>
    <t>女子４００ｍフリッパー</t>
    <rPh sb="0" eb="2">
      <t>ジョシ</t>
    </rPh>
    <phoneticPr fontId="2"/>
  </si>
  <si>
    <t>男子４００ｍフリッパー</t>
    <rPh sb="0" eb="2">
      <t>ダンシ</t>
    </rPh>
    <phoneticPr fontId="2"/>
  </si>
  <si>
    <t>合計</t>
    <rPh sb="0" eb="2">
      <t>ゴウケイ</t>
    </rPh>
    <phoneticPr fontId="2"/>
  </si>
  <si>
    <t>大学対抗２００ｍフリッパー</t>
    <rPh sb="0" eb="2">
      <t>ダイガク</t>
    </rPh>
    <rPh sb="2" eb="4">
      <t>タイコウ</t>
    </rPh>
    <phoneticPr fontId="2"/>
  </si>
  <si>
    <t>生年月日</t>
    <rPh sb="0" eb="4">
      <t>セイネンガッピ</t>
    </rPh>
    <phoneticPr fontId="2"/>
  </si>
  <si>
    <t>学年</t>
    <rPh sb="0" eb="2">
      <t>ガクネン</t>
    </rPh>
    <phoneticPr fontId="2"/>
  </si>
  <si>
    <t>年齢基準日</t>
    <rPh sb="0" eb="2">
      <t>ネンレイ</t>
    </rPh>
    <rPh sb="2" eb="5">
      <t>キジュンビ</t>
    </rPh>
    <phoneticPr fontId="2"/>
  </si>
  <si>
    <t>学年基準日</t>
    <rPh sb="0" eb="2">
      <t>ガクネン</t>
    </rPh>
    <rPh sb="2" eb="5">
      <t>キジュンビ</t>
    </rPh>
    <phoneticPr fontId="2"/>
  </si>
  <si>
    <t xml:space="preserve"> 50m フリッパー</t>
    <phoneticPr fontId="2"/>
  </si>
  <si>
    <t>100m フリッパー</t>
    <phoneticPr fontId="2"/>
  </si>
  <si>
    <t>100m レスキュー</t>
    <phoneticPr fontId="2"/>
  </si>
  <si>
    <t>100m 特別レース</t>
    <rPh sb="5" eb="7">
      <t>トクベツ</t>
    </rPh>
    <phoneticPr fontId="2"/>
  </si>
  <si>
    <t>　　 リレー要員</t>
    <rPh sb="6" eb="8">
      <t>ヨウイン</t>
    </rPh>
    <phoneticPr fontId="2"/>
  </si>
  <si>
    <t>10歳以下</t>
    <rPh sb="2" eb="5">
      <t>サイイカ</t>
    </rPh>
    <phoneticPr fontId="30"/>
  </si>
  <si>
    <t>11～12歳</t>
    <rPh sb="5" eb="6">
      <t>サイ</t>
    </rPh>
    <phoneticPr fontId="30"/>
  </si>
  <si>
    <t>中学生</t>
    <rPh sb="0" eb="3">
      <t>チュウガクセイ</t>
    </rPh>
    <phoneticPr fontId="30"/>
  </si>
  <si>
    <t>高校生</t>
    <rPh sb="0" eb="3">
      <t>コウコウセイ</t>
    </rPh>
    <phoneticPr fontId="30"/>
  </si>
  <si>
    <t>18～29歳</t>
    <rPh sb="5" eb="6">
      <t>サイ</t>
    </rPh>
    <phoneticPr fontId="30"/>
  </si>
  <si>
    <t>30～39歳</t>
    <rPh sb="5" eb="6">
      <t>サイ</t>
    </rPh>
    <phoneticPr fontId="30"/>
  </si>
  <si>
    <t>40～49歳</t>
    <rPh sb="5" eb="6">
      <t>サイ</t>
    </rPh>
    <phoneticPr fontId="30"/>
  </si>
  <si>
    <t>50～59歳</t>
    <rPh sb="5" eb="6">
      <t>サイ</t>
    </rPh>
    <phoneticPr fontId="30"/>
  </si>
  <si>
    <t>60～69歳</t>
    <rPh sb="5" eb="6">
      <t>サイ</t>
    </rPh>
    <phoneticPr fontId="30"/>
  </si>
  <si>
    <t>70歳以上</t>
    <rPh sb="2" eb="5">
      <t>サイイジョウ</t>
    </rPh>
    <phoneticPr fontId="30"/>
  </si>
  <si>
    <t>小1</t>
    <rPh sb="0" eb="1">
      <t>ショウ</t>
    </rPh>
    <phoneticPr fontId="30"/>
  </si>
  <si>
    <t>小2</t>
    <rPh sb="0" eb="1">
      <t>ショウ</t>
    </rPh>
    <phoneticPr fontId="30"/>
  </si>
  <si>
    <t>小3</t>
    <rPh sb="0" eb="1">
      <t>ショウ</t>
    </rPh>
    <phoneticPr fontId="30"/>
  </si>
  <si>
    <t>小4</t>
    <rPh sb="0" eb="1">
      <t>ショウ</t>
    </rPh>
    <phoneticPr fontId="30"/>
  </si>
  <si>
    <t>小5</t>
    <rPh sb="0" eb="1">
      <t>ショウ</t>
    </rPh>
    <phoneticPr fontId="30"/>
  </si>
  <si>
    <t>小6</t>
    <rPh sb="0" eb="1">
      <t>ショウ</t>
    </rPh>
    <phoneticPr fontId="30"/>
  </si>
  <si>
    <t>中1</t>
    <rPh sb="0" eb="1">
      <t>チュウ</t>
    </rPh>
    <phoneticPr fontId="30"/>
  </si>
  <si>
    <t>中2</t>
    <rPh sb="0" eb="1">
      <t>チュウ</t>
    </rPh>
    <phoneticPr fontId="30"/>
  </si>
  <si>
    <t>中3</t>
    <rPh sb="0" eb="1">
      <t>チュウ</t>
    </rPh>
    <phoneticPr fontId="30"/>
  </si>
  <si>
    <t>高1</t>
    <rPh sb="0" eb="1">
      <t>コウ</t>
    </rPh>
    <phoneticPr fontId="30"/>
  </si>
  <si>
    <t>高2</t>
    <rPh sb="0" eb="1">
      <t>コウ</t>
    </rPh>
    <phoneticPr fontId="30"/>
  </si>
  <si>
    <t>高3</t>
    <rPh sb="0" eb="1">
      <t>コウ</t>
    </rPh>
    <phoneticPr fontId="30"/>
  </si>
  <si>
    <t>学年年齢</t>
    <rPh sb="0" eb="2">
      <t>ガクネン</t>
    </rPh>
    <rPh sb="2" eb="4">
      <t>ネンレイ</t>
    </rPh>
    <phoneticPr fontId="2"/>
  </si>
  <si>
    <t>区分No.</t>
    <rPh sb="0" eb="2">
      <t>クブン</t>
    </rPh>
    <phoneticPr fontId="2"/>
  </si>
  <si>
    <t>区分名</t>
    <rPh sb="0" eb="2">
      <t>クブン</t>
    </rPh>
    <rPh sb="2" eb="3">
      <t>メイ</t>
    </rPh>
    <phoneticPr fontId="2"/>
  </si>
  <si>
    <t>参加人数（一般の部）</t>
    <rPh sb="0" eb="2">
      <t>サンカ</t>
    </rPh>
    <rPh sb="2" eb="4">
      <t>ニンズ</t>
    </rPh>
    <rPh sb="5" eb="7">
      <t>イッパン</t>
    </rPh>
    <rPh sb="8" eb="9">
      <t>ブ</t>
    </rPh>
    <phoneticPr fontId="2"/>
  </si>
  <si>
    <t>参加人数（ジュニアの部）</t>
    <rPh sb="0" eb="2">
      <t>サンカ</t>
    </rPh>
    <rPh sb="2" eb="4">
      <t>ニンズウ</t>
    </rPh>
    <rPh sb="10" eb="11">
      <t>ブ</t>
    </rPh>
    <phoneticPr fontId="2"/>
  </si>
  <si>
    <t>申込金明細</t>
    <rPh sb="0" eb="3">
      <t>モウシコミキン</t>
    </rPh>
    <rPh sb="3" eb="5">
      <t>メイサイ</t>
    </rPh>
    <phoneticPr fontId="2"/>
  </si>
  <si>
    <t>400m フリッパー</t>
    <phoneticPr fontId="2"/>
  </si>
  <si>
    <t>年齢</t>
    <rPh sb="0" eb="2">
      <t>ネンレイ</t>
    </rPh>
    <phoneticPr fontId="2"/>
  </si>
  <si>
    <t>フリッパーリレー</t>
    <phoneticPr fontId="2"/>
  </si>
  <si>
    <t>大学対抗</t>
    <rPh sb="0" eb="2">
      <t>ダイガク</t>
    </rPh>
    <rPh sb="2" eb="4">
      <t>タイコウ</t>
    </rPh>
    <phoneticPr fontId="2"/>
  </si>
  <si>
    <t>参加人数（一般）</t>
    <rPh sb="0" eb="4">
      <t>サンカニンズ</t>
    </rPh>
    <rPh sb="5" eb="7">
      <t>イッパン</t>
    </rPh>
    <phoneticPr fontId="2"/>
  </si>
  <si>
    <t>参加人数（ジュニア）</t>
    <rPh sb="0" eb="4">
      <t>サンカニンズ</t>
    </rPh>
    <phoneticPr fontId="2"/>
  </si>
  <si>
    <t>女子参加人数</t>
    <rPh sb="0" eb="2">
      <t>ジョシ</t>
    </rPh>
    <rPh sb="2" eb="6">
      <t>サンカニンズ</t>
    </rPh>
    <phoneticPr fontId="2"/>
  </si>
  <si>
    <t>参加種目数</t>
    <rPh sb="0" eb="2">
      <t>サンカ</t>
    </rPh>
    <rPh sb="2" eb="4">
      <t>シュモク</t>
    </rPh>
    <rPh sb="4" eb="5">
      <t>スウ</t>
    </rPh>
    <phoneticPr fontId="2"/>
  </si>
  <si>
    <t>男子参加人数</t>
    <rPh sb="0" eb="2">
      <t>ダンシ</t>
    </rPh>
    <rPh sb="2" eb="6">
      <t>サンカニンズ</t>
    </rPh>
    <phoneticPr fontId="2"/>
  </si>
  <si>
    <t>ジュニア</t>
    <phoneticPr fontId="2"/>
  </si>
  <si>
    <t>一般</t>
    <rPh sb="0" eb="2">
      <t>イッパン</t>
    </rPh>
    <phoneticPr fontId="2"/>
  </si>
  <si>
    <t>種目数</t>
    <rPh sb="0" eb="2">
      <t>シュモク</t>
    </rPh>
    <rPh sb="2" eb="3">
      <t>スウ</t>
    </rPh>
    <phoneticPr fontId="2"/>
  </si>
  <si>
    <t>200m 潜泳</t>
    <rPh sb="5" eb="6">
      <t>モグ</t>
    </rPh>
    <rPh sb="6" eb="7">
      <t>エイ</t>
    </rPh>
    <phoneticPr fontId="2"/>
  </si>
  <si>
    <t>大学対抗男子２００ｍフリッパー</t>
    <rPh sb="0" eb="2">
      <t>ダイガク</t>
    </rPh>
    <rPh sb="2" eb="4">
      <t>タイコウ</t>
    </rPh>
    <rPh sb="4" eb="6">
      <t>ダンシ</t>
    </rPh>
    <phoneticPr fontId="2"/>
  </si>
  <si>
    <t>女子フリッパーリレー</t>
    <rPh sb="0" eb="2">
      <t>ジョシ</t>
    </rPh>
    <phoneticPr fontId="2"/>
  </si>
  <si>
    <t>男子フリッパーリレー</t>
    <rPh sb="0" eb="2">
      <t>ダンシ</t>
    </rPh>
    <phoneticPr fontId="2"/>
  </si>
  <si>
    <t>大学対抗女子フリッパーリレー</t>
    <rPh sb="0" eb="2">
      <t>ダイガク</t>
    </rPh>
    <rPh sb="2" eb="4">
      <t>タイコウ</t>
    </rPh>
    <rPh sb="4" eb="6">
      <t>ジョシ</t>
    </rPh>
    <phoneticPr fontId="2"/>
  </si>
  <si>
    <t>大学対抗男子フリッパーリレー</t>
    <rPh sb="0" eb="4">
      <t>ダイガクタイコウ</t>
    </rPh>
    <rPh sb="4" eb="6">
      <t>ダンシ</t>
    </rPh>
    <phoneticPr fontId="2"/>
  </si>
  <si>
    <t>Ｔシャツ</t>
    <phoneticPr fontId="2"/>
  </si>
  <si>
    <t>希望サイズ</t>
    <phoneticPr fontId="2"/>
  </si>
  <si>
    <t>Ｔシャツサイズ</t>
    <phoneticPr fontId="2"/>
  </si>
  <si>
    <t>Ｓ</t>
    <phoneticPr fontId="2"/>
  </si>
  <si>
    <t>Ｍ</t>
    <phoneticPr fontId="2"/>
  </si>
  <si>
    <t>Ｌ</t>
    <phoneticPr fontId="2"/>
  </si>
  <si>
    <t>ＬＬ</t>
    <phoneticPr fontId="2"/>
  </si>
  <si>
    <t>３Ｌ</t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</si>
  <si>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</si>
  <si>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</si>
  <si>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合計</t>
    <rPh sb="0" eb="2">
      <t>ゴウケイ</t>
    </rPh>
    <phoneticPr fontId="2"/>
  </si>
  <si>
    <t>所属名</t>
    <rPh sb="0" eb="2">
      <t>ショゾク</t>
    </rPh>
    <rPh sb="2" eb="3">
      <t>メイ</t>
    </rPh>
    <phoneticPr fontId="2"/>
  </si>
  <si>
    <t>ＳＳ</t>
    <phoneticPr fontId="2"/>
  </si>
  <si>
    <t>４Ｌ</t>
  </si>
  <si>
    <t>４Ｌ</t>
    <phoneticPr fontId="2"/>
  </si>
  <si>
    <t>５Ｌ</t>
  </si>
  <si>
    <t>５Ｌ</t>
    <phoneticPr fontId="2"/>
  </si>
  <si>
    <t>【　女子　】</t>
    <rPh sb="2" eb="3">
      <t>オンナ</t>
    </rPh>
    <phoneticPr fontId="2"/>
  </si>
  <si>
    <t>◎チーム種目申込</t>
    <rPh sb="4" eb="6">
      <t>シュモク</t>
    </rPh>
    <rPh sb="6" eb="8">
      <t>モウシコミ</t>
    </rPh>
    <phoneticPr fontId="2"/>
  </si>
  <si>
    <t>４００ｍフリッパーリレー</t>
    <phoneticPr fontId="2"/>
  </si>
  <si>
    <t>エントリータイム</t>
    <phoneticPr fontId="2"/>
  </si>
  <si>
    <t>男女混合・大学対抗２００ｍフリッパーリレー</t>
    <rPh sb="0" eb="2">
      <t>ダンジョ</t>
    </rPh>
    <rPh sb="2" eb="4">
      <t>コンゴウ</t>
    </rPh>
    <rPh sb="5" eb="7">
      <t>ダイガク</t>
    </rPh>
    <rPh sb="7" eb="9">
      <t>タイコウ</t>
    </rPh>
    <phoneticPr fontId="2"/>
  </si>
  <si>
    <t>４００ｍフリッパー</t>
    <phoneticPr fontId="2"/>
  </si>
  <si>
    <t>※リレーは、1チーム1組、大学対抗は、1大学1組とする。</t>
    <rPh sb="11" eb="12">
      <t>クミ</t>
    </rPh>
    <rPh sb="13" eb="15">
      <t>ダイガク</t>
    </rPh>
    <rPh sb="15" eb="17">
      <t>タイコウ</t>
    </rPh>
    <rPh sb="20" eb="22">
      <t>ダイガク</t>
    </rPh>
    <rPh sb="23" eb="24">
      <t>クミ</t>
    </rPh>
    <phoneticPr fontId="2"/>
  </si>
  <si>
    <t>※フリッパーリレーのメンバーには女性選手が1名以上ふくまれなければならない。</t>
    <rPh sb="16" eb="18">
      <t>ジョセイ</t>
    </rPh>
    <rPh sb="18" eb="20">
      <t>センシュ</t>
    </rPh>
    <rPh sb="22" eb="25">
      <t>メイイジョウ</t>
    </rPh>
    <phoneticPr fontId="2"/>
  </si>
  <si>
    <t>　また、メンバーが女性選手のみで構成された場合の出場も認める。</t>
    <rPh sb="9" eb="11">
      <t>ジョセイ</t>
    </rPh>
    <rPh sb="11" eb="13">
      <t>センシュ</t>
    </rPh>
    <rPh sb="16" eb="18">
      <t>コウセイ</t>
    </rPh>
    <rPh sb="21" eb="23">
      <t>バアイ</t>
    </rPh>
    <rPh sb="24" eb="26">
      <t>シュツジョウ</t>
    </rPh>
    <rPh sb="27" eb="28">
      <t>ミト</t>
    </rPh>
    <phoneticPr fontId="2"/>
  </si>
  <si>
    <t>※リレーのエントリータイムが不明の際は空欄のままにしてください。</t>
    <rPh sb="14" eb="16">
      <t>フメイ</t>
    </rPh>
    <rPh sb="17" eb="18">
      <t>サイ</t>
    </rPh>
    <rPh sb="19" eb="21">
      <t>クウラン</t>
    </rPh>
    <phoneticPr fontId="2"/>
  </si>
  <si>
    <t>ＳＳ</t>
    <phoneticPr fontId="2"/>
  </si>
  <si>
    <t>◎振込先　りそな銀行　横浜支店　普通　1875628　一般財団法人日本海洋レジャー安全・振興協会</t>
  </si>
  <si>
    <t>※大会のお振込みと分かるように、お振込み名義の前に「Ｔ」と入力をお願い致します。</t>
    <phoneticPr fontId="2"/>
  </si>
  <si>
    <t>※振込手数料は払込人負担にてお願いします。申し込み後の返金は致しかねますのでご了承下さい。</t>
    <phoneticPr fontId="2"/>
  </si>
  <si>
    <t>※振込人名義が申込者と異なる場合は、「申込者氏名」「振込人名義」を記入の上メール</t>
    <phoneticPr fontId="2"/>
  </si>
  <si>
    <t>（ marine-safety@kaiyo-reja.gr.jp ）でお知らせ下さい。フォームは問いません。</t>
    <phoneticPr fontId="2"/>
  </si>
  <si>
    <t>フォームは問いません。件名は「振込人名義について」として下さい。</t>
    <phoneticPr fontId="2"/>
  </si>
  <si>
    <t xml:space="preserve"> 　　　　ザイ）ニホンカイヨウレジヤーアンゼンシンコウキヨウカイ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</si>
</sst>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yyyy/mm/dd"/>
    <numFmt numFmtId="177" formatCode="[&lt;100]0.00;0&quot;:&quot;00.00"/>
    <numFmt numFmtId="178" formatCode="0&quot;歳&quot;"/>
    <numFmt numFmtId="179" formatCode="#,##0&quot;円&quot;"/>
    <numFmt numFmtId="180" formatCode="0&quot;名&quot;"/>
    <numFmt numFmtId="181" formatCode="0&quot; 種目&quot;"/>
    <numFmt numFmtId="182" formatCode="[$-411]ggge&quot;年&quot;m&quot;月&quot;d&quot;日&quot;;@"/>
    <numFmt numFmtId="183" formatCode="&quot; &quot;@"/>
    <numFmt numFmtId="184" formatCode="0&quot;種目&quot;"/>
  </numFmts>
  <fonts count="3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color indexed="10"/>
      <name val="ＭＳ ゴシック"/>
      <family val="3"/>
      <charset val="128"/>
    </font>
    <font>
      <sz val="11"/>
      <name val="ＭＳ 明朝"/>
      <family val="1"/>
      <charset val="128"/>
    </font>
    <font>
      <sz val="16"/>
      <name val="ＤＨＰ平成ゴシックW5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2"/>
      <color indexed="10"/>
      <name val="ＭＳ ゴシック"/>
      <family val="3"/>
      <charset val="128"/>
    </font>
    <font>
      <b/>
      <sz val="12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sz val="12"/>
      <color theme="0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6"/>
      <color theme="0"/>
      <name val="ＭＳ 明朝"/>
      <family val="1"/>
      <charset val="128"/>
    </font>
    <font>
      <sz val="14"/>
      <name val="ＭＳ 明朝"/>
      <family val="1"/>
      <charset val="128"/>
    </font>
    <font>
      <b/>
      <sz val="15"/>
      <name val="ＭＳ 明朝"/>
      <family val="1"/>
      <charset val="128"/>
    </font>
    <font>
      <u/>
      <sz val="10"/>
      <color theme="10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0" xfId="0" applyFont="1" applyAlignment="1">
      <alignment horizontal="left" vertical="center"/>
    </xf>
    <xf numFmtId="182" fontId="5" fillId="0" borderId="0" xfId="0" applyNumberFormat="1" applyFont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0" fillId="0" borderId="5" xfId="0" applyBorder="1" applyAlignment="1">
      <alignment horizontal="center" vertical="center"/>
    </xf>
    <xf numFmtId="0" fontId="10" fillId="0" borderId="0" xfId="0" applyFont="1">
      <alignment vertical="center"/>
    </xf>
    <xf numFmtId="1" fontId="0" fillId="0" borderId="0" xfId="0" applyNumberFormat="1">
      <alignment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shrinkToFit="1"/>
    </xf>
    <xf numFmtId="177" fontId="13" fillId="3" borderId="1" xfId="0" applyNumberFormat="1" applyFont="1" applyFill="1" applyBorder="1" applyProtection="1">
      <alignment vertical="center"/>
      <protection locked="0"/>
    </xf>
    <xf numFmtId="177" fontId="13" fillId="4" borderId="1" xfId="0" applyNumberFormat="1" applyFont="1" applyFill="1" applyBorder="1" applyProtection="1">
      <alignment vertical="center"/>
      <protection locked="0"/>
    </xf>
    <xf numFmtId="0" fontId="12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7" xfId="0" applyBorder="1">
      <alignment vertical="center"/>
    </xf>
    <xf numFmtId="14" fontId="0" fillId="0" borderId="7" xfId="0" applyNumberFormat="1" applyBorder="1">
      <alignment vertical="center"/>
    </xf>
    <xf numFmtId="0" fontId="3" fillId="0" borderId="1" xfId="0" applyFont="1" applyBorder="1">
      <alignment vertical="center"/>
    </xf>
    <xf numFmtId="0" fontId="16" fillId="0" borderId="0" xfId="0" applyFont="1">
      <alignment vertical="center"/>
    </xf>
    <xf numFmtId="0" fontId="0" fillId="0" borderId="6" xfId="0" applyBorder="1">
      <alignment vertical="center"/>
    </xf>
    <xf numFmtId="14" fontId="0" fillId="0" borderId="6" xfId="0" applyNumberFormat="1" applyBorder="1">
      <alignment vertical="center"/>
    </xf>
    <xf numFmtId="1" fontId="0" fillId="0" borderId="7" xfId="0" applyNumberFormat="1" applyBorder="1">
      <alignment vertical="center"/>
    </xf>
    <xf numFmtId="1" fontId="0" fillId="0" borderId="6" xfId="0" applyNumberFormat="1" applyBorder="1">
      <alignment vertical="center"/>
    </xf>
    <xf numFmtId="183" fontId="0" fillId="3" borderId="1" xfId="0" applyNumberFormat="1" applyFill="1" applyBorder="1" applyAlignment="1" applyProtection="1">
      <alignment vertical="center" shrinkToFit="1"/>
      <protection locked="0"/>
    </xf>
    <xf numFmtId="183" fontId="0" fillId="4" borderId="1" xfId="0" applyNumberFormat="1" applyFill="1" applyBorder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4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3" fillId="3" borderId="1" xfId="1" applyFont="1" applyFill="1" applyBorder="1" applyAlignment="1" applyProtection="1">
      <alignment horizontal="center" vertical="center" shrinkToFit="1"/>
      <protection locked="0"/>
    </xf>
    <xf numFmtId="3" fontId="0" fillId="0" borderId="0" xfId="0" applyNumberForma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8" fillId="0" borderId="0" xfId="0" applyFont="1">
      <alignment vertical="center"/>
    </xf>
    <xf numFmtId="176" fontId="3" fillId="8" borderId="1" xfId="1" applyNumberFormat="1" applyFont="1" applyFill="1" applyBorder="1" applyAlignment="1" applyProtection="1">
      <alignment horizontal="center" vertical="center"/>
      <protection locked="0"/>
    </xf>
    <xf numFmtId="0" fontId="3" fillId="8" borderId="1" xfId="1" applyFont="1" applyFill="1" applyBorder="1" applyProtection="1">
      <alignment vertical="center"/>
      <protection locked="0"/>
    </xf>
    <xf numFmtId="183" fontId="1" fillId="8" borderId="1" xfId="1" applyNumberFormat="1" applyFill="1" applyBorder="1" applyAlignment="1" applyProtection="1">
      <alignment vertical="center" shrinkToFit="1"/>
      <protection locked="0"/>
    </xf>
    <xf numFmtId="177" fontId="13" fillId="8" borderId="1" xfId="1" applyNumberFormat="1" applyFont="1" applyFill="1" applyBorder="1" applyProtection="1">
      <alignment vertical="center"/>
      <protection locked="0"/>
    </xf>
    <xf numFmtId="183" fontId="0" fillId="8" borderId="1" xfId="0" applyNumberFormat="1" applyFill="1" applyBorder="1" applyAlignment="1" applyProtection="1">
      <alignment vertical="center" shrinkToFit="1"/>
      <protection locked="0"/>
    </xf>
    <xf numFmtId="177" fontId="13" fillId="8" borderId="1" xfId="0" applyNumberFormat="1" applyFont="1" applyFill="1" applyBorder="1" applyProtection="1">
      <alignment vertical="center"/>
      <protection locked="0"/>
    </xf>
    <xf numFmtId="176" fontId="3" fillId="8" borderId="1" xfId="0" applyNumberFormat="1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Protection="1">
      <alignment vertical="center"/>
      <protection locked="0"/>
    </xf>
    <xf numFmtId="176" fontId="3" fillId="9" borderId="1" xfId="0" applyNumberFormat="1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Protection="1">
      <alignment vertical="center"/>
      <protection locked="0"/>
    </xf>
    <xf numFmtId="183" fontId="0" fillId="9" borderId="1" xfId="0" applyNumberFormat="1" applyFill="1" applyBorder="1" applyAlignment="1" applyProtection="1">
      <alignment vertical="center" shrinkToFit="1"/>
      <protection locked="0"/>
    </xf>
    <xf numFmtId="177" fontId="13" fillId="9" borderId="1" xfId="0" applyNumberFormat="1" applyFont="1" applyFill="1" applyBorder="1" applyProtection="1">
      <alignment vertical="center"/>
      <protection locked="0"/>
    </xf>
    <xf numFmtId="1" fontId="7" fillId="0" borderId="0" xfId="0" applyNumberFormat="1" applyFont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6" xfId="0" applyBorder="1" applyAlignment="1" applyProtection="1">
      <alignment vertical="center" shrinkToFit="1"/>
      <protection locked="0"/>
    </xf>
    <xf numFmtId="177" fontId="0" fillId="0" borderId="6" xfId="0" applyNumberFormat="1" applyBorder="1" applyProtection="1">
      <alignment vertical="center"/>
      <protection locked="0"/>
    </xf>
    <xf numFmtId="0" fontId="9" fillId="0" borderId="0" xfId="0" applyFont="1" applyAlignment="1">
      <alignment vertical="center" shrinkToFit="1"/>
    </xf>
    <xf numFmtId="0" fontId="0" fillId="0" borderId="7" xfId="0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0" fontId="0" fillId="0" borderId="7" xfId="0" applyBorder="1" applyAlignment="1" applyProtection="1">
      <alignment vertical="center" shrinkToFit="1"/>
      <protection locked="0"/>
    </xf>
    <xf numFmtId="177" fontId="0" fillId="0" borderId="7" xfId="0" applyNumberFormat="1" applyBorder="1" applyProtection="1">
      <alignment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8" borderId="1" xfId="0" applyFill="1" applyBorder="1" applyAlignment="1" applyProtection="1">
      <alignment vertical="center" shrinkToFit="1"/>
      <protection locked="0"/>
    </xf>
    <xf numFmtId="177" fontId="0" fillId="8" borderId="1" xfId="0" applyNumberFormat="1" applyFill="1" applyBorder="1" applyProtection="1">
      <alignment vertical="center"/>
      <protection locked="0"/>
    </xf>
    <xf numFmtId="0" fontId="0" fillId="9" borderId="1" xfId="0" applyFill="1" applyBorder="1" applyAlignment="1" applyProtection="1">
      <alignment vertical="center" shrinkToFit="1"/>
      <protection locked="0"/>
    </xf>
    <xf numFmtId="177" fontId="0" fillId="9" borderId="1" xfId="0" applyNumberFormat="1" applyFill="1" applyBorder="1" applyProtection="1">
      <alignment vertical="center"/>
      <protection locked="0"/>
    </xf>
    <xf numFmtId="0" fontId="0" fillId="10" borderId="0" xfId="0" applyFill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9" fillId="0" borderId="8" xfId="0" applyFont="1" applyBorder="1" applyAlignment="1">
      <alignment vertical="center" shrinkToFit="1"/>
    </xf>
    <xf numFmtId="14" fontId="3" fillId="0" borderId="0" xfId="0" applyNumberFormat="1" applyFo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23" fillId="0" borderId="0" xfId="0" applyFont="1">
      <alignment vertical="center"/>
    </xf>
    <xf numFmtId="1" fontId="0" fillId="0" borderId="6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0" fontId="29" fillId="0" borderId="0" xfId="0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8" borderId="1" xfId="1" applyFont="1" applyFill="1" applyBorder="1" applyAlignment="1" applyProtection="1">
      <alignment horizontal="center" vertical="center"/>
      <protection locked="0"/>
    </xf>
    <xf numFmtId="0" fontId="3" fillId="9" borderId="1" xfId="1" applyFont="1" applyFill="1" applyBorder="1" applyAlignment="1" applyProtection="1">
      <alignment horizontal="center" vertical="center"/>
      <protection locked="0"/>
    </xf>
    <xf numFmtId="0" fontId="3" fillId="5" borderId="0" xfId="0" applyFont="1" applyFill="1">
      <alignment vertical="center"/>
    </xf>
    <xf numFmtId="0" fontId="5" fillId="5" borderId="0" xfId="0" applyFont="1" applyFill="1" applyAlignment="1">
      <alignment horizontal="left" vertical="center"/>
    </xf>
    <xf numFmtId="49" fontId="4" fillId="5" borderId="0" xfId="0" applyNumberFormat="1" applyFont="1" applyFill="1">
      <alignment vertical="center"/>
    </xf>
    <xf numFmtId="0" fontId="14" fillId="2" borderId="1" xfId="0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>
      <alignment vertical="center"/>
    </xf>
    <xf numFmtId="0" fontId="22" fillId="0" borderId="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56" fontId="3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7" fillId="0" borderId="6" xfId="0" applyFont="1" applyBorder="1" applyAlignment="1">
      <alignment horizontal="right" vertical="center"/>
    </xf>
    <xf numFmtId="0" fontId="3" fillId="6" borderId="0" xfId="0" applyFont="1" applyFill="1">
      <alignment vertical="center"/>
    </xf>
    <xf numFmtId="0" fontId="7" fillId="0" borderId="0" xfId="0" applyFont="1" applyAlignment="1">
      <alignment horizontal="right" vertical="center"/>
    </xf>
    <xf numFmtId="56" fontId="3" fillId="6" borderId="0" xfId="0" applyNumberFormat="1" applyFont="1" applyFill="1">
      <alignment vertical="center"/>
    </xf>
    <xf numFmtId="0" fontId="27" fillId="0" borderId="0" xfId="2" applyFill="1" applyBorder="1" applyAlignment="1" applyProtection="1">
      <alignment horizontal="left" vertical="center"/>
    </xf>
    <xf numFmtId="180" fontId="3" fillId="0" borderId="0" xfId="0" applyNumberFormat="1" applyFont="1" applyAlignment="1">
      <alignment horizontal="right" vertical="center"/>
    </xf>
    <xf numFmtId="0" fontId="0" fillId="5" borderId="0" xfId="0" applyFill="1">
      <alignment vertical="center"/>
    </xf>
    <xf numFmtId="184" fontId="3" fillId="0" borderId="0" xfId="0" applyNumberFormat="1" applyFont="1" applyAlignment="1">
      <alignment horizontal="center" vertical="center"/>
    </xf>
    <xf numFmtId="184" fontId="7" fillId="0" borderId="0" xfId="0" applyNumberFormat="1" applyFont="1">
      <alignment vertical="center"/>
    </xf>
    <xf numFmtId="0" fontId="25" fillId="5" borderId="0" xfId="0" applyFont="1" applyFill="1">
      <alignment vertical="center"/>
    </xf>
    <xf numFmtId="181" fontId="3" fillId="0" borderId="0" xfId="0" applyNumberFormat="1" applyFont="1" applyAlignment="1">
      <alignment horizontal="center" vertical="center"/>
    </xf>
    <xf numFmtId="181" fontId="3" fillId="0" borderId="0" xfId="0" applyNumberFormat="1" applyFont="1">
      <alignment vertical="center"/>
    </xf>
    <xf numFmtId="0" fontId="17" fillId="0" borderId="0" xfId="0" applyFont="1">
      <alignment vertical="center"/>
    </xf>
    <xf numFmtId="181" fontId="3" fillId="0" borderId="0" xfId="0" applyNumberFormat="1" applyFont="1" applyAlignment="1">
      <alignment horizontal="right" vertical="center"/>
    </xf>
    <xf numFmtId="179" fontId="3" fillId="0" borderId="0" xfId="0" applyNumberFormat="1" applyFont="1">
      <alignment vertical="center"/>
    </xf>
    <xf numFmtId="179" fontId="3" fillId="0" borderId="0" xfId="0" applyNumberFormat="1" applyFont="1" applyAlignment="1">
      <alignment horizontal="right"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179" fontId="3" fillId="0" borderId="6" xfId="0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183" fontId="1" fillId="9" borderId="1" xfId="1" applyNumberFormat="1" applyFill="1" applyBorder="1" applyAlignment="1" applyProtection="1">
      <alignment vertical="center" shrinkToFit="1"/>
      <protection locked="0"/>
    </xf>
    <xf numFmtId="177" fontId="13" fillId="9" borderId="1" xfId="1" applyNumberFormat="1" applyFont="1" applyFill="1" applyBorder="1" applyProtection="1">
      <alignment vertical="center"/>
      <protection locked="0"/>
    </xf>
    <xf numFmtId="56" fontId="0" fillId="0" borderId="0" xfId="0" applyNumberFormat="1">
      <alignment vertical="center"/>
    </xf>
    <xf numFmtId="177" fontId="7" fillId="0" borderId="0" xfId="2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7" fillId="7" borderId="24" xfId="2" applyFont="1" applyFill="1" applyBorder="1" applyAlignment="1" applyProtection="1">
      <alignment horizontal="center" vertical="center"/>
      <protection locked="0"/>
    </xf>
    <xf numFmtId="0" fontId="7" fillId="7" borderId="25" xfId="2" applyFont="1" applyFill="1" applyBorder="1" applyAlignment="1" applyProtection="1">
      <alignment horizontal="center" vertical="center"/>
      <protection locked="0"/>
    </xf>
    <xf numFmtId="0" fontId="7" fillId="7" borderId="26" xfId="2" applyFont="1" applyFill="1" applyBorder="1" applyAlignment="1" applyProtection="1">
      <alignment horizontal="center" vertical="center"/>
      <protection locked="0"/>
    </xf>
    <xf numFmtId="177" fontId="7" fillId="7" borderId="21" xfId="2" applyNumberFormat="1" applyFont="1" applyFill="1" applyBorder="1" applyAlignment="1" applyProtection="1">
      <alignment horizontal="center" vertical="center"/>
      <protection locked="0"/>
    </xf>
    <xf numFmtId="177" fontId="7" fillId="7" borderId="22" xfId="2" applyNumberFormat="1" applyFont="1" applyFill="1" applyBorder="1" applyAlignment="1" applyProtection="1">
      <alignment horizontal="center" vertical="center"/>
      <protection locked="0"/>
    </xf>
    <xf numFmtId="177" fontId="7" fillId="7" borderId="23" xfId="2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179" fontId="3" fillId="0" borderId="6" xfId="0" applyNumberFormat="1" applyFont="1" applyBorder="1" applyAlignment="1">
      <alignment horizontal="right" vertical="center"/>
    </xf>
    <xf numFmtId="179" fontId="3" fillId="0" borderId="0" xfId="0" applyNumberFormat="1" applyFont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80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181" fontId="3" fillId="0" borderId="7" xfId="0" applyNumberFormat="1" applyFont="1" applyBorder="1" applyAlignment="1">
      <alignment horizontal="center" vertical="center"/>
    </xf>
    <xf numFmtId="181" fontId="3" fillId="0" borderId="0" xfId="0" applyNumberFormat="1" applyFont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184" fontId="3" fillId="0" borderId="0" xfId="0" applyNumberFormat="1" applyFont="1" applyAlignment="1">
      <alignment horizontal="center" vertical="center"/>
    </xf>
    <xf numFmtId="184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 shrinkToFit="1"/>
    </xf>
    <xf numFmtId="180" fontId="3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180" fontId="3" fillId="0" borderId="0" xfId="0" applyNumberFormat="1" applyFont="1" applyAlignment="1">
      <alignment horizontal="right" vertical="center"/>
    </xf>
    <xf numFmtId="0" fontId="25" fillId="0" borderId="7" xfId="0" applyFont="1" applyBorder="1" applyAlignment="1">
      <alignment horizontal="left" vertical="center"/>
    </xf>
    <xf numFmtId="0" fontId="27" fillId="2" borderId="10" xfId="2" applyFill="1" applyBorder="1" applyAlignment="1" applyProtection="1">
      <alignment horizontal="left" vertical="center"/>
      <protection locked="0"/>
    </xf>
    <xf numFmtId="0" fontId="27" fillId="2" borderId="9" xfId="2" applyFill="1" applyBorder="1" applyAlignment="1" applyProtection="1">
      <alignment horizontal="left" vertical="center"/>
      <protection locked="0"/>
    </xf>
    <xf numFmtId="0" fontId="27" fillId="2" borderId="11" xfId="2" applyFill="1" applyBorder="1" applyAlignment="1" applyProtection="1">
      <alignment horizontal="left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vertical="center" shrinkToFit="1"/>
      <protection locked="0"/>
    </xf>
    <xf numFmtId="0" fontId="5" fillId="2" borderId="9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left" vertical="center"/>
    </xf>
    <xf numFmtId="0" fontId="19" fillId="0" borderId="6" xfId="0" applyFont="1" applyBorder="1" applyAlignment="1">
      <alignment horizontal="center" vertical="top"/>
    </xf>
    <xf numFmtId="0" fontId="22" fillId="2" borderId="10" xfId="0" applyFont="1" applyFill="1" applyBorder="1" applyAlignment="1" applyProtection="1">
      <alignment horizontal="center" vertical="center"/>
      <protection locked="0"/>
    </xf>
    <xf numFmtId="0" fontId="22" fillId="2" borderId="9" xfId="0" applyFont="1" applyFill="1" applyBorder="1" applyAlignment="1" applyProtection="1">
      <alignment horizontal="center" vertical="center"/>
      <protection locked="0"/>
    </xf>
    <xf numFmtId="0" fontId="22" fillId="2" borderId="11" xfId="0" applyFont="1" applyFill="1" applyBorder="1" applyAlignment="1" applyProtection="1">
      <alignment horizontal="center" vertical="center"/>
      <protection locked="0"/>
    </xf>
    <xf numFmtId="1" fontId="24" fillId="0" borderId="0" xfId="0" applyNumberFormat="1" applyFont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9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22" fillId="2" borderId="10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right" vertical="center"/>
    </xf>
    <xf numFmtId="0" fontId="26" fillId="2" borderId="13" xfId="0" applyFont="1" applyFill="1" applyBorder="1" applyAlignment="1" applyProtection="1">
      <alignment horizontal="left" vertical="center"/>
      <protection locked="0"/>
    </xf>
    <xf numFmtId="0" fontId="26" fillId="2" borderId="6" xfId="0" applyFont="1" applyFill="1" applyBorder="1" applyAlignment="1" applyProtection="1">
      <alignment horizontal="left" vertical="center"/>
      <protection locked="0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2" borderId="8" xfId="0" applyFont="1" applyFill="1" applyBorder="1" applyAlignment="1" applyProtection="1">
      <alignment horizontal="left" vertical="center"/>
      <protection locked="0"/>
    </xf>
    <xf numFmtId="0" fontId="26" fillId="2" borderId="7" xfId="0" applyFont="1" applyFill="1" applyBorder="1" applyAlignment="1" applyProtection="1">
      <alignment horizontal="left" vertical="center"/>
      <protection locked="0"/>
    </xf>
    <xf numFmtId="0" fontId="26" fillId="2" borderId="15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18" fillId="0" borderId="19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3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  <color rgb="FFCCFFFF"/>
      <color rgb="FFFF99CC"/>
      <color rgb="FFFF99FF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W118"/>
  <sheetViews>
    <sheetView showGridLines="0" tabSelected="1" topLeftCell="A7" zoomScaleNormal="100" workbookViewId="0">
      <selection activeCell="C7" sqref="C7:N7"/>
    </sheetView>
  </sheetViews>
  <sheetFormatPr defaultColWidth="9.140625" defaultRowHeight="22.5" customHeight="1"/>
  <cols>
    <col min="1" max="1" width="5.28515625" style="4" customWidth="1"/>
    <col min="2" max="2" width="22.5703125" style="4" customWidth="1"/>
    <col min="3" max="9" width="4.5703125" style="4" customWidth="1"/>
    <col min="10" max="10" width="5.140625" style="4" customWidth="1"/>
    <col min="11" max="15" width="4.28515625" style="4" customWidth="1"/>
    <col min="16" max="16" width="6.28515625" style="4" customWidth="1"/>
    <col min="17" max="20" width="4.28515625" style="4" customWidth="1"/>
    <col min="21" max="26" width="3.7109375" style="4" customWidth="1"/>
    <col min="27" max="27" width="13" style="4" hidden="1" customWidth="1"/>
    <col min="28" max="28" width="15" style="4" hidden="1" customWidth="1"/>
    <col min="29" max="29" width="4" style="4" hidden="1" customWidth="1"/>
    <col min="30" max="31" width="9.140625" style="4" hidden="1" customWidth="1"/>
    <col min="32" max="33" width="9.140625" style="4" customWidth="1"/>
    <col min="34" max="35" width="20.85546875" style="4" customWidth="1"/>
    <col min="36" max="44" width="9.140625" style="4" customWidth="1"/>
    <col min="45" max="45" width="16.140625" style="4" customWidth="1"/>
    <col min="46" max="64" width="9.140625" style="4" customWidth="1"/>
    <col min="65" max="16384" width="9.140625" style="4"/>
  </cols>
  <sheetData>
    <row r="1" spans="1:28" ht="23.25" customHeight="1">
      <c r="B1" s="2" t="s">
        <v>153</v>
      </c>
      <c r="C1" s="2"/>
      <c r="D1" s="2"/>
      <c r="E1" s="2"/>
      <c r="F1" s="2"/>
      <c r="G1" s="2"/>
      <c r="H1" s="2"/>
      <c r="I1" s="2"/>
      <c r="J1" s="2"/>
      <c r="T1" s="192" t="s">
        <v>36</v>
      </c>
      <c r="U1" s="193"/>
      <c r="V1" s="193"/>
      <c r="W1" s="194"/>
      <c r="AB1" s="91">
        <v>45640</v>
      </c>
    </row>
    <row r="2" spans="1:28" ht="24" customHeight="1">
      <c r="B2" s="2" t="s">
        <v>154</v>
      </c>
      <c r="C2" s="2"/>
      <c r="D2" s="2"/>
      <c r="E2" s="2"/>
      <c r="F2" s="2"/>
      <c r="G2" s="2"/>
      <c r="H2" s="2"/>
      <c r="I2" s="2"/>
      <c r="J2" s="2"/>
      <c r="T2" s="201" t="s">
        <v>152</v>
      </c>
      <c r="U2" s="201"/>
      <c r="V2" s="201"/>
      <c r="W2" s="201"/>
      <c r="X2" s="13"/>
    </row>
    <row r="3" spans="1:28" ht="22.5" customHeight="1">
      <c r="A3" s="107"/>
      <c r="B3" s="108" t="s">
        <v>155</v>
      </c>
      <c r="C3" s="109"/>
      <c r="D3" s="109"/>
      <c r="E3" s="109"/>
      <c r="F3" s="109"/>
      <c r="G3" s="109"/>
      <c r="H3" s="109"/>
      <c r="I3" s="109"/>
      <c r="J3" s="107"/>
      <c r="P3" s="110"/>
      <c r="Q3" s="111" t="s">
        <v>71</v>
      </c>
      <c r="S3" s="6"/>
      <c r="T3" s="6"/>
      <c r="U3" s="6"/>
      <c r="V3" s="6"/>
    </row>
    <row r="4" spans="1:28" ht="6.75" customHeight="1">
      <c r="B4" s="112"/>
      <c r="C4" s="112"/>
      <c r="D4" s="112"/>
      <c r="E4" s="112"/>
      <c r="F4" s="112"/>
      <c r="G4" s="112"/>
      <c r="H4" s="112"/>
      <c r="I4" s="1"/>
      <c r="J4" s="1"/>
      <c r="T4" s="174"/>
      <c r="U4" s="174"/>
      <c r="V4" s="174"/>
      <c r="W4" s="174"/>
      <c r="X4" s="174"/>
      <c r="AA4" s="11"/>
    </row>
    <row r="5" spans="1:28" ht="24" customHeight="1">
      <c r="B5" s="113" t="s">
        <v>151</v>
      </c>
      <c r="C5" s="205">
        <v>13005</v>
      </c>
      <c r="D5" s="205"/>
      <c r="E5" s="205"/>
      <c r="F5" s="205"/>
      <c r="G5" s="205"/>
      <c r="H5" s="205"/>
      <c r="I5" s="114"/>
      <c r="N5" s="115"/>
      <c r="P5" s="113" t="s">
        <v>0</v>
      </c>
      <c r="Q5" s="195"/>
      <c r="R5" s="195"/>
      <c r="S5" s="195"/>
      <c r="T5" s="195"/>
      <c r="U5" s="195"/>
      <c r="V5" s="195"/>
      <c r="W5" s="116"/>
      <c r="AA5" s="11">
        <f>C5</f>
        <v>13005</v>
      </c>
    </row>
    <row r="6" spans="1:28" ht="16.5" customHeight="1">
      <c r="A6" s="2"/>
      <c r="B6" s="117" t="s">
        <v>161</v>
      </c>
      <c r="C6" s="206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8"/>
    </row>
    <row r="7" spans="1:28" ht="30" customHeight="1">
      <c r="B7" s="117" t="s">
        <v>162</v>
      </c>
      <c r="C7" s="202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4"/>
      <c r="O7" s="118"/>
      <c r="P7" s="2"/>
      <c r="Q7" s="2"/>
      <c r="R7" s="2"/>
      <c r="S7" s="2"/>
      <c r="T7" s="2"/>
      <c r="U7" s="2"/>
      <c r="V7" s="2"/>
      <c r="W7" s="2"/>
    </row>
    <row r="8" spans="1:28" ht="9" customHeight="1">
      <c r="B8" s="2"/>
    </row>
    <row r="9" spans="1:28" ht="30" customHeight="1">
      <c r="B9" s="117" t="s">
        <v>163</v>
      </c>
      <c r="C9" s="206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8"/>
    </row>
    <row r="10" spans="1:28" ht="30" hidden="1" customHeight="1">
      <c r="B10" s="117" t="s">
        <v>164</v>
      </c>
      <c r="C10" s="209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1"/>
    </row>
    <row r="11" spans="1:28" ht="9" customHeight="1">
      <c r="B11" s="117"/>
      <c r="C11" s="119"/>
      <c r="D11" s="119"/>
      <c r="E11" s="119"/>
      <c r="F11" s="119"/>
      <c r="G11" s="119"/>
      <c r="H11" s="119"/>
      <c r="I11" s="119"/>
      <c r="J11" s="119"/>
      <c r="K11" s="119"/>
      <c r="L11" s="120"/>
      <c r="M11" s="120"/>
      <c r="N11" s="120"/>
    </row>
    <row r="12" spans="1:28" ht="14.25" customHeight="1">
      <c r="B12" s="121" t="s">
        <v>20</v>
      </c>
      <c r="C12" s="197"/>
      <c r="D12" s="198"/>
      <c r="E12" s="198"/>
      <c r="F12" s="198"/>
      <c r="G12" s="198"/>
      <c r="H12" s="198"/>
      <c r="I12" s="198"/>
      <c r="J12" s="198"/>
      <c r="K12" s="199"/>
      <c r="M12" s="2"/>
      <c r="AA12" s="122"/>
    </row>
    <row r="13" spans="1:28" ht="27" customHeight="1">
      <c r="B13" s="117" t="s">
        <v>132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23"/>
      <c r="Q13" s="124"/>
      <c r="R13" s="117"/>
      <c r="S13" s="200"/>
      <c r="T13" s="200"/>
      <c r="U13" s="200"/>
      <c r="V13" s="200"/>
      <c r="AA13" s="122"/>
    </row>
    <row r="14" spans="1:28" ht="27" customHeight="1">
      <c r="B14" s="117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Q14" s="124"/>
      <c r="R14" s="117"/>
      <c r="S14" s="125"/>
      <c r="T14" s="125"/>
      <c r="U14" s="125"/>
      <c r="V14" s="125"/>
      <c r="AA14" s="122"/>
    </row>
    <row r="15" spans="1:28" ht="27" customHeight="1">
      <c r="B15" s="117" t="s">
        <v>165</v>
      </c>
      <c r="C15" s="9" t="s">
        <v>156</v>
      </c>
      <c r="D15" s="212"/>
      <c r="E15" s="213"/>
      <c r="F15" s="213"/>
      <c r="G15" s="213"/>
      <c r="H15" s="214"/>
      <c r="I15" s="126"/>
      <c r="J15" s="127"/>
      <c r="K15" s="215"/>
      <c r="L15" s="215"/>
      <c r="M15" s="215"/>
      <c r="N15" s="215"/>
      <c r="P15" s="188"/>
      <c r="Q15" s="188"/>
      <c r="R15" s="188"/>
      <c r="S15" s="188"/>
      <c r="T15" s="188"/>
      <c r="U15" s="188"/>
      <c r="V15" s="188"/>
      <c r="W15" s="128"/>
      <c r="AA15" s="122"/>
    </row>
    <row r="16" spans="1:28" ht="21.95" customHeight="1">
      <c r="D16" s="217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9"/>
      <c r="AA16" s="122"/>
    </row>
    <row r="17" spans="2:27" ht="21.95" customHeight="1">
      <c r="D17" s="220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2"/>
      <c r="AA17" s="122"/>
    </row>
    <row r="18" spans="2:27" ht="22.5" customHeight="1">
      <c r="B18" s="117"/>
      <c r="C18" s="12"/>
      <c r="D18" s="223" t="s">
        <v>157</v>
      </c>
      <c r="E18" s="224"/>
      <c r="F18" s="225"/>
      <c r="G18" s="226"/>
      <c r="H18" s="226"/>
      <c r="I18" s="226"/>
      <c r="J18" s="226"/>
      <c r="K18" s="226"/>
      <c r="L18" s="226"/>
      <c r="M18" s="227"/>
      <c r="O18" s="129" t="s">
        <v>158</v>
      </c>
      <c r="P18" s="225"/>
      <c r="Q18" s="226"/>
      <c r="R18" s="226"/>
      <c r="S18" s="226"/>
      <c r="T18" s="226"/>
      <c r="U18" s="226"/>
      <c r="V18" s="226"/>
      <c r="W18" s="227"/>
      <c r="AA18" s="122"/>
    </row>
    <row r="19" spans="2:27" s="130" customFormat="1" ht="22.5" customHeight="1">
      <c r="B19" s="117"/>
      <c r="C19" s="12"/>
      <c r="D19" s="131"/>
      <c r="E19" s="117" t="s">
        <v>159</v>
      </c>
      <c r="F19" s="189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1"/>
      <c r="AA19" s="132"/>
    </row>
    <row r="20" spans="2:27" s="130" customFormat="1" ht="22.5" customHeight="1">
      <c r="B20" s="117"/>
      <c r="C20" s="12"/>
      <c r="D20" s="131"/>
      <c r="E20" s="117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AA20" s="132"/>
    </row>
    <row r="21" spans="2:27" s="130" customFormat="1" ht="22.5" customHeight="1" thickBot="1">
      <c r="B21" s="2" t="s">
        <v>247</v>
      </c>
      <c r="C21" s="12"/>
      <c r="D21" s="131"/>
      <c r="E21" s="117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AA21" s="132"/>
    </row>
    <row r="22" spans="2:27" s="130" customFormat="1" ht="22.5" customHeight="1">
      <c r="B22" s="153" t="s">
        <v>248</v>
      </c>
      <c r="C22" s="154"/>
      <c r="D22" s="154"/>
      <c r="E22" s="154"/>
      <c r="F22" s="154"/>
      <c r="G22" s="154"/>
      <c r="H22" s="155"/>
      <c r="I22" s="162"/>
      <c r="J22" s="163"/>
      <c r="K22" s="163"/>
      <c r="L22" s="163"/>
      <c r="M22" s="164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AA22" s="132"/>
    </row>
    <row r="23" spans="2:27" s="130" customFormat="1" ht="22.5" customHeight="1" thickBot="1">
      <c r="B23" s="156" t="s">
        <v>249</v>
      </c>
      <c r="C23" s="157"/>
      <c r="D23" s="157"/>
      <c r="E23" s="157"/>
      <c r="F23" s="157"/>
      <c r="G23" s="157"/>
      <c r="H23" s="158"/>
      <c r="I23" s="165"/>
      <c r="J23" s="166"/>
      <c r="K23" s="166"/>
      <c r="L23" s="166"/>
      <c r="M23" s="167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AA23" s="132" t="str">
        <f>IF(I23="","999:99.99"," "&amp;LEFT(RIGHT("        "&amp;TEXT(I23,"0.00"),7),2)&amp;":"&amp;RIGHT(TEXT(I23,"0.00"),5))</f>
        <v>999:99.99</v>
      </c>
    </row>
    <row r="24" spans="2:27" s="130" customFormat="1" ht="22.5" customHeight="1">
      <c r="B24" s="159" t="s">
        <v>250</v>
      </c>
      <c r="C24" s="160"/>
      <c r="D24" s="160"/>
      <c r="E24" s="160"/>
      <c r="F24" s="160"/>
      <c r="G24" s="160"/>
      <c r="H24" s="161"/>
      <c r="I24" s="162"/>
      <c r="J24" s="163"/>
      <c r="K24" s="163"/>
      <c r="L24" s="163"/>
      <c r="M24" s="164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AA24" s="132"/>
    </row>
    <row r="25" spans="2:27" s="130" customFormat="1" ht="22.5" customHeight="1" thickBot="1">
      <c r="B25" s="156" t="s">
        <v>249</v>
      </c>
      <c r="C25" s="157"/>
      <c r="D25" s="157"/>
      <c r="E25" s="157"/>
      <c r="F25" s="157"/>
      <c r="G25" s="157"/>
      <c r="H25" s="158"/>
      <c r="I25" s="165"/>
      <c r="J25" s="166"/>
      <c r="K25" s="166"/>
      <c r="L25" s="166"/>
      <c r="M25" s="167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AA25" s="132" t="str">
        <f>IF(I25="","999:99.99"," "&amp;LEFT(RIGHT("        "&amp;TEXT(I25,"0.00"),7),2)&amp;":"&amp;RIGHT(TEXT(I25,"0.00"),5))</f>
        <v>999:99.99</v>
      </c>
    </row>
    <row r="26" spans="2:27" s="130" customFormat="1" ht="22.5" customHeight="1">
      <c r="B26" s="148" t="s">
        <v>252</v>
      </c>
      <c r="C26" s="13"/>
      <c r="D26" s="13"/>
      <c r="E26" s="13"/>
      <c r="F26" s="13"/>
      <c r="G26" s="13"/>
      <c r="H26" s="13"/>
      <c r="I26" s="152"/>
      <c r="J26" s="152"/>
      <c r="K26" s="152"/>
      <c r="L26" s="152"/>
      <c r="M26" s="152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AA26" s="132"/>
    </row>
    <row r="27" spans="2:27" s="130" customFormat="1" ht="22.5" customHeight="1">
      <c r="B27" s="148" t="s">
        <v>253</v>
      </c>
      <c r="C27" s="13"/>
      <c r="D27" s="13"/>
      <c r="E27" s="13"/>
      <c r="F27" s="13"/>
      <c r="G27" s="13"/>
      <c r="H27" s="13"/>
      <c r="I27" s="152"/>
      <c r="J27" s="152"/>
      <c r="K27" s="152"/>
      <c r="L27" s="152"/>
      <c r="M27" s="152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AA27" s="132"/>
    </row>
    <row r="28" spans="2:27" s="130" customFormat="1" ht="22.5" customHeight="1">
      <c r="B28" s="148" t="s">
        <v>254</v>
      </c>
      <c r="C28" s="12"/>
      <c r="D28" s="131"/>
      <c r="E28" s="117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AA28" s="132"/>
    </row>
    <row r="29" spans="2:27" s="130" customFormat="1" ht="22.5" customHeight="1">
      <c r="B29" s="148" t="s">
        <v>255</v>
      </c>
      <c r="C29" s="12"/>
      <c r="D29" s="131"/>
      <c r="E29" s="117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AA29" s="132"/>
    </row>
    <row r="30" spans="2:27" ht="21" hidden="1">
      <c r="B30" s="117" t="s">
        <v>1</v>
      </c>
      <c r="C30" s="180">
        <v>43800</v>
      </c>
      <c r="D30" s="180"/>
      <c r="E30" s="180"/>
      <c r="F30" s="180"/>
      <c r="G30" s="180"/>
      <c r="H30" s="180"/>
      <c r="N30" s="124"/>
    </row>
    <row r="31" spans="2:27" ht="21" hidden="1">
      <c r="B31" s="117" t="s">
        <v>2</v>
      </c>
      <c r="C31" s="180">
        <v>43800</v>
      </c>
      <c r="D31" s="180"/>
      <c r="E31" s="180"/>
      <c r="F31" s="180"/>
      <c r="G31" s="180"/>
      <c r="H31" s="180"/>
      <c r="N31" s="124"/>
    </row>
    <row r="32" spans="2:27" ht="14.25"/>
    <row r="33" spans="2:49" ht="17.25">
      <c r="B33" s="12" t="s">
        <v>21</v>
      </c>
      <c r="C33" s="186" t="s">
        <v>127</v>
      </c>
      <c r="D33" s="186"/>
      <c r="E33" s="187">
        <f>申込一覧表_女子!AC76</f>
        <v>0</v>
      </c>
      <c r="F33" s="187"/>
      <c r="J33" s="12" t="s">
        <v>130</v>
      </c>
      <c r="N33" s="135"/>
      <c r="O33" s="135"/>
      <c r="P33" s="186" t="s">
        <v>127</v>
      </c>
      <c r="Q33" s="186"/>
      <c r="R33" s="181">
        <f>申込一覧表_女子!BM76</f>
        <v>0</v>
      </c>
      <c r="S33" s="181"/>
      <c r="T33" s="181"/>
      <c r="U33" s="107"/>
      <c r="V33" s="107"/>
      <c r="W33" s="107"/>
      <c r="X33" s="107"/>
      <c r="AA33" s="122"/>
      <c r="AH33"/>
      <c r="AI33"/>
      <c r="AJ33" s="130"/>
    </row>
    <row r="34" spans="2:49" ht="17.25">
      <c r="B34" s="12" t="s">
        <v>168</v>
      </c>
      <c r="C34" s="186" t="s">
        <v>126</v>
      </c>
      <c r="D34" s="186"/>
      <c r="E34" s="187">
        <f>申込一覧表_男子!AC76</f>
        <v>0</v>
      </c>
      <c r="F34" s="187"/>
      <c r="I34" s="12"/>
      <c r="J34" s="12" t="s">
        <v>168</v>
      </c>
      <c r="N34" s="135"/>
      <c r="O34" s="135"/>
      <c r="P34" s="186" t="s">
        <v>126</v>
      </c>
      <c r="Q34" s="186"/>
      <c r="R34" s="181">
        <f>申込一覧表_男子!BM76</f>
        <v>0</v>
      </c>
      <c r="S34" s="181"/>
      <c r="T34" s="181"/>
      <c r="U34" s="107"/>
      <c r="V34" s="107"/>
      <c r="W34" s="107"/>
      <c r="X34" s="107"/>
      <c r="AA34" s="122"/>
      <c r="AH34"/>
      <c r="AI34"/>
      <c r="AJ34" s="130"/>
    </row>
    <row r="35" spans="2:49" ht="17.25">
      <c r="B35" s="12"/>
      <c r="C35" s="184" t="s">
        <v>22</v>
      </c>
      <c r="D35" s="184"/>
      <c r="E35" s="185">
        <f>E33+E34</f>
        <v>0</v>
      </c>
      <c r="F35" s="185"/>
      <c r="I35" s="12"/>
      <c r="N35" s="135"/>
      <c r="O35" s="135"/>
      <c r="P35" s="184" t="s">
        <v>22</v>
      </c>
      <c r="Q35" s="184"/>
      <c r="R35" s="182">
        <f>R33+R34</f>
        <v>0</v>
      </c>
      <c r="S35" s="182"/>
      <c r="T35" s="182"/>
      <c r="U35" s="107"/>
      <c r="V35" s="107"/>
      <c r="W35" s="107"/>
      <c r="X35" s="107"/>
      <c r="AA35" s="122"/>
      <c r="AH35"/>
      <c r="AI35"/>
      <c r="AJ35" s="130"/>
    </row>
    <row r="36" spans="2:49" ht="17.25">
      <c r="B36" s="12"/>
      <c r="C36" s="8"/>
      <c r="D36" s="8"/>
      <c r="E36" s="134"/>
      <c r="F36" s="134"/>
      <c r="I36" s="12"/>
      <c r="N36" s="135"/>
      <c r="O36" s="135"/>
      <c r="P36" s="8"/>
      <c r="Q36" s="8"/>
      <c r="R36" s="136"/>
      <c r="S36" s="136"/>
      <c r="T36" s="136"/>
      <c r="U36" s="107"/>
      <c r="V36" s="107"/>
      <c r="W36" s="107"/>
      <c r="X36" s="107"/>
      <c r="AA36" s="122"/>
      <c r="AH36"/>
      <c r="AI36"/>
      <c r="AJ36" s="130"/>
    </row>
    <row r="37" spans="2:49" ht="17.25">
      <c r="B37" s="12" t="s">
        <v>169</v>
      </c>
      <c r="C37" s="186" t="s">
        <v>127</v>
      </c>
      <c r="D37" s="186"/>
      <c r="E37" s="187">
        <f>申込一覧表_女子!AC77</f>
        <v>0</v>
      </c>
      <c r="F37" s="187"/>
      <c r="G37" s="135"/>
      <c r="H37" s="186"/>
      <c r="I37" s="186"/>
      <c r="J37" s="137" t="s">
        <v>169</v>
      </c>
      <c r="K37" s="137"/>
      <c r="L37" s="137"/>
      <c r="M37" s="128"/>
      <c r="N37" s="138"/>
      <c r="O37" s="135"/>
      <c r="P37" s="186" t="s">
        <v>127</v>
      </c>
      <c r="Q37" s="186"/>
      <c r="R37" s="181">
        <f>申込一覧表_女子!BL76</f>
        <v>0</v>
      </c>
      <c r="S37" s="181"/>
      <c r="T37" s="181"/>
      <c r="U37" s="107"/>
      <c r="V37" s="107"/>
      <c r="W37" s="107"/>
      <c r="X37" s="107"/>
      <c r="AA37" s="122"/>
      <c r="AH37"/>
      <c r="AI37"/>
      <c r="AJ37" s="130"/>
    </row>
    <row r="38" spans="2:49" ht="14.25">
      <c r="C38" s="186" t="s">
        <v>126</v>
      </c>
      <c r="D38" s="186"/>
      <c r="E38" s="187">
        <f>申込一覧表_男子!AC77</f>
        <v>0</v>
      </c>
      <c r="F38" s="187"/>
      <c r="G38" s="135"/>
      <c r="H38" s="186"/>
      <c r="I38" s="186"/>
      <c r="J38" s="181"/>
      <c r="K38" s="181"/>
      <c r="L38" s="181"/>
      <c r="N38" s="135"/>
      <c r="O38" s="135"/>
      <c r="P38" s="186" t="s">
        <v>126</v>
      </c>
      <c r="Q38" s="186"/>
      <c r="R38" s="181">
        <f>申込一覧表_男子!BL76</f>
        <v>0</v>
      </c>
      <c r="S38" s="181"/>
      <c r="T38" s="181"/>
      <c r="U38" s="107"/>
      <c r="V38" s="107"/>
      <c r="W38" s="107"/>
      <c r="X38" s="107"/>
      <c r="AA38" s="122"/>
      <c r="AH38"/>
      <c r="AI38"/>
      <c r="AJ38" s="130"/>
    </row>
    <row r="39" spans="2:49" ht="14.25">
      <c r="C39" s="184" t="s">
        <v>22</v>
      </c>
      <c r="D39" s="184"/>
      <c r="E39" s="185">
        <f>E37+E38</f>
        <v>0</v>
      </c>
      <c r="F39" s="185"/>
      <c r="G39" s="135"/>
      <c r="H39" s="186"/>
      <c r="I39" s="186"/>
      <c r="J39" s="181"/>
      <c r="K39" s="181"/>
      <c r="L39" s="181"/>
      <c r="N39" s="135"/>
      <c r="O39" s="135"/>
      <c r="P39" s="184" t="s">
        <v>22</v>
      </c>
      <c r="Q39" s="184"/>
      <c r="R39" s="182">
        <f>R37+R38</f>
        <v>0</v>
      </c>
      <c r="S39" s="182"/>
      <c r="T39" s="182"/>
      <c r="U39" s="107"/>
      <c r="V39" s="107"/>
      <c r="W39" s="107"/>
      <c r="X39" s="107"/>
      <c r="AA39" s="122"/>
      <c r="AH39"/>
      <c r="AI39"/>
      <c r="AJ39" s="130"/>
    </row>
    <row r="40" spans="2:49" ht="17.25">
      <c r="B40" s="12"/>
      <c r="C40" s="8"/>
      <c r="D40" s="8"/>
      <c r="E40" s="134"/>
      <c r="F40" s="134"/>
      <c r="I40" s="12"/>
      <c r="N40" s="135"/>
      <c r="O40" s="135"/>
      <c r="P40" s="8"/>
      <c r="Q40" s="8"/>
      <c r="R40" s="136"/>
      <c r="S40" s="136"/>
      <c r="T40" s="136"/>
      <c r="U40" s="107"/>
      <c r="V40" s="107"/>
      <c r="W40" s="107"/>
      <c r="X40" s="107"/>
      <c r="AA40" s="122"/>
      <c r="AH40"/>
      <c r="AI40"/>
      <c r="AJ40" s="130"/>
    </row>
    <row r="41" spans="2:49" ht="17.25">
      <c r="B41" s="12"/>
      <c r="AA41" s="122"/>
      <c r="AH41"/>
      <c r="AI41"/>
      <c r="AJ41" s="130"/>
    </row>
    <row r="42" spans="2:49" ht="18.75" customHeight="1">
      <c r="B42" s="12" t="s">
        <v>23</v>
      </c>
      <c r="C42" s="174" t="s">
        <v>251</v>
      </c>
      <c r="D42" s="174"/>
      <c r="E42" s="174"/>
      <c r="F42" s="174"/>
      <c r="G42" s="174"/>
      <c r="H42" s="174"/>
      <c r="I42" s="174"/>
      <c r="J42" s="174"/>
      <c r="K42" s="174"/>
      <c r="L42" s="178">
        <f>IF(I22="出場",1,0)</f>
        <v>0</v>
      </c>
      <c r="M42" s="178"/>
      <c r="N42" s="178"/>
      <c r="Q42" s="140"/>
      <c r="R42" s="178"/>
      <c r="S42" s="178"/>
      <c r="T42" s="178"/>
      <c r="AA42" s="122"/>
      <c r="AH42"/>
      <c r="AI42"/>
      <c r="AJ42" s="130"/>
    </row>
    <row r="43" spans="2:49" ht="18.75" customHeight="1">
      <c r="B43" s="12"/>
      <c r="C43" s="168" t="s">
        <v>224</v>
      </c>
      <c r="D43" s="168"/>
      <c r="E43" s="168"/>
      <c r="F43" s="168"/>
      <c r="G43" s="168"/>
      <c r="H43" s="168"/>
      <c r="I43" s="168"/>
      <c r="J43" s="168"/>
      <c r="K43" s="168"/>
      <c r="L43" s="177">
        <f>IF(I24="出場",1,0)</f>
        <v>0</v>
      </c>
      <c r="M43" s="177"/>
      <c r="N43" s="177"/>
      <c r="Q43" s="140"/>
      <c r="R43" s="139"/>
      <c r="S43" s="139"/>
      <c r="T43" s="139"/>
      <c r="AA43" s="122"/>
      <c r="AH43"/>
      <c r="AI43"/>
      <c r="AJ43" s="130"/>
    </row>
    <row r="44" spans="2:49" ht="18.75" customHeight="1">
      <c r="B44" s="141"/>
      <c r="I44" s="4" t="s">
        <v>172</v>
      </c>
      <c r="L44" s="178">
        <f>SUM(L42:N43)</f>
        <v>0</v>
      </c>
      <c r="M44" s="178"/>
      <c r="N44" s="178"/>
      <c r="R44" s="178"/>
      <c r="S44" s="178"/>
      <c r="T44" s="178"/>
      <c r="AA44" s="122"/>
      <c r="AH44"/>
      <c r="AI44"/>
      <c r="AJ44" s="130"/>
    </row>
    <row r="45" spans="2:49" ht="18.75" customHeight="1">
      <c r="B45" s="141"/>
      <c r="AA45" s="122"/>
      <c r="AH45"/>
      <c r="AI45"/>
      <c r="AJ45" s="130"/>
    </row>
    <row r="46" spans="2:49" ht="17.25">
      <c r="B46" s="12"/>
      <c r="P46" s="142"/>
      <c r="Q46" s="142"/>
      <c r="R46" s="142"/>
      <c r="AA46" s="122"/>
      <c r="AH46"/>
      <c r="AI46"/>
      <c r="AJ46" s="130"/>
    </row>
    <row r="47" spans="2:49" ht="18.75" customHeight="1">
      <c r="B47" s="12" t="s">
        <v>24</v>
      </c>
      <c r="C47" s="4" t="s">
        <v>160</v>
      </c>
      <c r="F47" s="143"/>
      <c r="G47" s="143"/>
      <c r="H47" s="143"/>
      <c r="I47" s="173">
        <v>5000</v>
      </c>
      <c r="J47" s="173"/>
      <c r="K47" s="9" t="s">
        <v>167</v>
      </c>
      <c r="L47" s="175">
        <f>E35</f>
        <v>0</v>
      </c>
      <c r="M47" s="176"/>
      <c r="P47" s="4" t="s">
        <v>31</v>
      </c>
      <c r="Q47" s="170">
        <f>I47*L47</f>
        <v>0</v>
      </c>
      <c r="R47" s="170"/>
      <c r="S47" s="170"/>
      <c r="T47" s="170"/>
      <c r="U47" s="144"/>
      <c r="AA47" s="122"/>
      <c r="AH47"/>
      <c r="AI47"/>
      <c r="AJ47" s="130"/>
    </row>
    <row r="48" spans="2:49" ht="18.75" customHeight="1">
      <c r="B48" s="12"/>
      <c r="C48" s="4" t="s">
        <v>166</v>
      </c>
      <c r="F48" s="143"/>
      <c r="G48" s="143"/>
      <c r="H48" s="143"/>
      <c r="I48" s="173">
        <v>3000</v>
      </c>
      <c r="J48" s="173"/>
      <c r="K48" s="9" t="s">
        <v>167</v>
      </c>
      <c r="L48" s="175">
        <f>E39</f>
        <v>0</v>
      </c>
      <c r="M48" s="176"/>
      <c r="P48" s="4" t="s">
        <v>31</v>
      </c>
      <c r="Q48" s="170">
        <f>I48*L48</f>
        <v>0</v>
      </c>
      <c r="R48" s="170"/>
      <c r="S48" s="170"/>
      <c r="T48" s="170"/>
      <c r="U48" s="144"/>
      <c r="AA48" s="122"/>
      <c r="AH48"/>
      <c r="AI48"/>
      <c r="AJ48" s="130"/>
      <c r="AV48" s="11">
        <f>申込一覧表_女子!AJ77</f>
        <v>0</v>
      </c>
      <c r="AW48" s="11">
        <f>申込一覧表_女子!AJ149</f>
        <v>0</v>
      </c>
    </row>
    <row r="49" spans="2:36" ht="18.75" hidden="1" customHeight="1">
      <c r="B49" s="12"/>
      <c r="L49" s="174"/>
      <c r="M49" s="174"/>
      <c r="Q49" s="170"/>
      <c r="R49" s="170"/>
      <c r="S49" s="170"/>
      <c r="T49" s="170"/>
      <c r="U49" s="144"/>
      <c r="AA49" s="122"/>
      <c r="AH49"/>
      <c r="AI49"/>
      <c r="AJ49" s="130"/>
    </row>
    <row r="50" spans="2:36" ht="18.75" hidden="1" customHeight="1">
      <c r="B50" s="183"/>
      <c r="C50" s="183"/>
      <c r="D50" s="183"/>
      <c r="E50" s="183"/>
      <c r="F50" s="170"/>
      <c r="G50" s="170"/>
      <c r="H50" s="170"/>
      <c r="L50" s="168"/>
      <c r="M50" s="168"/>
      <c r="Q50" s="170"/>
      <c r="R50" s="170"/>
      <c r="S50" s="170"/>
      <c r="T50" s="170"/>
      <c r="U50" s="144"/>
      <c r="AA50" s="122"/>
      <c r="AH50"/>
      <c r="AI50"/>
      <c r="AJ50" s="130"/>
    </row>
    <row r="51" spans="2:36" ht="18.75" hidden="1" customHeight="1">
      <c r="B51" s="12"/>
      <c r="F51" s="170"/>
      <c r="G51" s="170"/>
      <c r="H51" s="170"/>
      <c r="L51" s="171"/>
      <c r="M51" s="172"/>
      <c r="O51" s="145"/>
      <c r="Q51" s="216"/>
      <c r="R51" s="216"/>
      <c r="S51" s="216"/>
      <c r="T51" s="216"/>
      <c r="U51" s="144"/>
      <c r="AA51" s="122"/>
      <c r="AH51"/>
      <c r="AI51"/>
      <c r="AJ51" s="130"/>
    </row>
    <row r="52" spans="2:36" ht="18.75" customHeight="1" thickBot="1">
      <c r="B52" s="12"/>
      <c r="C52" s="146" t="s">
        <v>25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P52" s="146" t="s">
        <v>31</v>
      </c>
      <c r="Q52" s="169">
        <f>SUM(Q47:U51)</f>
        <v>0</v>
      </c>
      <c r="R52" s="169"/>
      <c r="S52" s="169"/>
      <c r="T52" s="169"/>
      <c r="U52" s="147"/>
      <c r="AA52" s="122"/>
      <c r="AH52"/>
      <c r="AI52"/>
      <c r="AJ52" s="130"/>
    </row>
    <row r="53" spans="2:36" ht="18.75" hidden="1" customHeight="1" thickBot="1">
      <c r="B53" s="12"/>
      <c r="AA53" s="122"/>
      <c r="AH53"/>
      <c r="AI53"/>
      <c r="AJ53" s="130"/>
    </row>
    <row r="54" spans="2:36" ht="18.75" customHeight="1">
      <c r="B54" s="179" t="s">
        <v>257</v>
      </c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8"/>
      <c r="W54" s="144"/>
      <c r="AA54" s="122"/>
      <c r="AH54"/>
      <c r="AI54"/>
      <c r="AJ54" s="130"/>
    </row>
    <row r="55" spans="2:36" ht="18.75" customHeight="1">
      <c r="B55" s="241" t="s">
        <v>263</v>
      </c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3"/>
      <c r="W55" s="144"/>
      <c r="AA55" s="122"/>
      <c r="AH55"/>
      <c r="AI55"/>
      <c r="AJ55" s="130"/>
    </row>
    <row r="56" spans="2:36" ht="17.25" customHeight="1">
      <c r="B56" s="241" t="s">
        <v>258</v>
      </c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3"/>
      <c r="W56" s="144"/>
      <c r="AA56" s="122"/>
      <c r="AH56"/>
      <c r="AI56"/>
      <c r="AJ56" s="130"/>
    </row>
    <row r="57" spans="2:36" ht="21.75" customHeight="1">
      <c r="B57" s="241" t="s">
        <v>259</v>
      </c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3"/>
      <c r="AH57"/>
      <c r="AI57"/>
      <c r="AJ57" s="130"/>
    </row>
    <row r="58" spans="2:36" ht="14.25">
      <c r="B58" s="241" t="s">
        <v>260</v>
      </c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3"/>
      <c r="AH58"/>
      <c r="AI58"/>
      <c r="AJ58" s="130"/>
    </row>
    <row r="59" spans="2:36" ht="14.25">
      <c r="B59" s="241" t="s">
        <v>261</v>
      </c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3"/>
      <c r="AH59"/>
      <c r="AI59"/>
      <c r="AJ59" s="130"/>
    </row>
    <row r="60" spans="2:36" ht="14.25">
      <c r="B60" s="241" t="s">
        <v>262</v>
      </c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3"/>
      <c r="AH60"/>
      <c r="AI60"/>
      <c r="AJ60" s="130"/>
    </row>
    <row r="61" spans="2:36" ht="22.5" customHeight="1" thickBot="1">
      <c r="B61" s="244"/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5"/>
      <c r="S61" s="245"/>
      <c r="T61" s="245"/>
      <c r="U61" s="245"/>
      <c r="V61" s="246"/>
      <c r="AH61"/>
      <c r="AI61"/>
      <c r="AJ61" s="130"/>
    </row>
    <row r="62" spans="2:36" ht="22.5" customHeight="1">
      <c r="AH62"/>
      <c r="AI62"/>
      <c r="AJ62" s="130"/>
    </row>
    <row r="63" spans="2:36" ht="22.5" customHeight="1">
      <c r="B63" s="249"/>
      <c r="AH63"/>
      <c r="AI63"/>
      <c r="AJ63" s="130"/>
    </row>
    <row r="64" spans="2:36" ht="22.5" customHeight="1">
      <c r="AH64"/>
      <c r="AI64"/>
      <c r="AJ64" s="130"/>
    </row>
    <row r="65" spans="5:36" ht="22.5" customHeight="1">
      <c r="AH65"/>
      <c r="AI65"/>
      <c r="AJ65" s="130"/>
    </row>
    <row r="66" spans="5:36" ht="22.5" customHeight="1">
      <c r="AH66"/>
      <c r="AI66"/>
      <c r="AJ66" s="130"/>
    </row>
    <row r="67" spans="5:36" ht="22.5" customHeight="1">
      <c r="AH67"/>
      <c r="AI67"/>
      <c r="AJ67" s="130"/>
    </row>
    <row r="68" spans="5:36" ht="22.5" customHeight="1">
      <c r="AH68"/>
      <c r="AI68"/>
      <c r="AJ68" s="130"/>
    </row>
    <row r="69" spans="5:36" ht="22.5" customHeight="1">
      <c r="AH69"/>
      <c r="AI69"/>
      <c r="AJ69" s="130"/>
    </row>
    <row r="70" spans="5:36" ht="22.5" customHeight="1">
      <c r="AH70"/>
      <c r="AI70"/>
      <c r="AJ70" s="130"/>
    </row>
    <row r="71" spans="5:36" ht="22.5" customHeight="1">
      <c r="AH71"/>
      <c r="AI71"/>
      <c r="AJ71" s="130"/>
    </row>
    <row r="72" spans="5:36" ht="22.5" customHeight="1">
      <c r="AH72"/>
      <c r="AI72"/>
      <c r="AJ72" s="130"/>
    </row>
    <row r="73" spans="5:36" ht="22.5" customHeight="1">
      <c r="E73" s="4" ph="1"/>
      <c r="AH73"/>
      <c r="AI73"/>
      <c r="AJ73" s="130"/>
    </row>
    <row r="74" spans="5:36" ht="22.5" customHeight="1">
      <c r="AH74"/>
      <c r="AI74"/>
      <c r="AJ74" s="130"/>
    </row>
    <row r="75" spans="5:36" ht="22.5" customHeight="1">
      <c r="AH75"/>
      <c r="AI75"/>
      <c r="AJ75" s="130"/>
    </row>
    <row r="76" spans="5:36" ht="22.5" customHeight="1">
      <c r="AH76"/>
      <c r="AI76"/>
      <c r="AJ76" s="130"/>
    </row>
    <row r="77" spans="5:36" ht="22.5" customHeight="1">
      <c r="AH77"/>
      <c r="AI77"/>
      <c r="AJ77" s="130"/>
    </row>
    <row r="78" spans="5:36" ht="22.5" customHeight="1">
      <c r="AH78"/>
      <c r="AI78"/>
      <c r="AJ78" s="130"/>
    </row>
    <row r="79" spans="5:36" ht="22.5" customHeight="1">
      <c r="AH79"/>
      <c r="AI79"/>
      <c r="AJ79" s="130"/>
    </row>
    <row r="94" spans="5:5" ht="22.5" customHeight="1">
      <c r="E94" s="4" ph="1"/>
    </row>
    <row r="103" spans="5:5" ht="22.5" customHeight="1">
      <c r="E103" s="4" ph="1"/>
    </row>
    <row r="110" spans="5:5" ht="22.5" customHeight="1">
      <c r="E110" s="4" ph="1"/>
    </row>
    <row r="118" spans="5:5" ht="22.5" customHeight="1">
      <c r="E118" s="4" ph="1"/>
    </row>
  </sheetData>
  <sheetProtection algorithmName="SHA-512" hashValue="vA/H5YzQvcUwj1K/A54nN9s4SGVTD4JY3YTGkTjRcJ1RcAsRfTAnZxvcy9g3TnJwlzWtOgJoqLzA3CZDz7sobA==" saltValue="iX6djvud4BgAMhy9ZoDbIw==" spinCount="100000" sheet="1" selectLockedCells="1"/>
  <mergeCells count="84">
    <mergeCell ref="B54:V54"/>
    <mergeCell ref="D16:W16"/>
    <mergeCell ref="D17:W17"/>
    <mergeCell ref="D18:E18"/>
    <mergeCell ref="F18:M18"/>
    <mergeCell ref="P18:W18"/>
    <mergeCell ref="R33:T33"/>
    <mergeCell ref="H39:I39"/>
    <mergeCell ref="J39:L39"/>
    <mergeCell ref="Q51:T51"/>
    <mergeCell ref="Q49:T49"/>
    <mergeCell ref="Q48:T48"/>
    <mergeCell ref="Q47:T47"/>
    <mergeCell ref="R44:T44"/>
    <mergeCell ref="L42:N42"/>
    <mergeCell ref="H37:I37"/>
    <mergeCell ref="H38:I38"/>
    <mergeCell ref="J38:L38"/>
    <mergeCell ref="P33:Q33"/>
    <mergeCell ref="P34:Q34"/>
    <mergeCell ref="C42:K42"/>
    <mergeCell ref="P35:Q35"/>
    <mergeCell ref="P15:V15"/>
    <mergeCell ref="F19:W19"/>
    <mergeCell ref="T1:W1"/>
    <mergeCell ref="Q5:V5"/>
    <mergeCell ref="T4:X4"/>
    <mergeCell ref="C13:K13"/>
    <mergeCell ref="C12:K12"/>
    <mergeCell ref="S13:V13"/>
    <mergeCell ref="T2:W2"/>
    <mergeCell ref="C7:N7"/>
    <mergeCell ref="C5:H5"/>
    <mergeCell ref="C6:N6"/>
    <mergeCell ref="C9:N9"/>
    <mergeCell ref="C10:N10"/>
    <mergeCell ref="D15:H15"/>
    <mergeCell ref="K15:N15"/>
    <mergeCell ref="E35:F35"/>
    <mergeCell ref="E33:F33"/>
    <mergeCell ref="E34:F34"/>
    <mergeCell ref="C35:D35"/>
    <mergeCell ref="C34:D34"/>
    <mergeCell ref="C33:D33"/>
    <mergeCell ref="C37:D37"/>
    <mergeCell ref="E37:F37"/>
    <mergeCell ref="C38:D38"/>
    <mergeCell ref="E38:F38"/>
    <mergeCell ref="R39:T39"/>
    <mergeCell ref="C31:H31"/>
    <mergeCell ref="C30:H30"/>
    <mergeCell ref="R34:T34"/>
    <mergeCell ref="R35:T35"/>
    <mergeCell ref="B50:E50"/>
    <mergeCell ref="F50:H50"/>
    <mergeCell ref="Q50:T50"/>
    <mergeCell ref="R42:T42"/>
    <mergeCell ref="C39:D39"/>
    <mergeCell ref="E39:F39"/>
    <mergeCell ref="P37:Q37"/>
    <mergeCell ref="P38:Q38"/>
    <mergeCell ref="P39:Q39"/>
    <mergeCell ref="R37:T37"/>
    <mergeCell ref="R38:T38"/>
    <mergeCell ref="C43:K43"/>
    <mergeCell ref="Q52:T52"/>
    <mergeCell ref="F51:H51"/>
    <mergeCell ref="L51:M51"/>
    <mergeCell ref="I48:J48"/>
    <mergeCell ref="I47:J47"/>
    <mergeCell ref="L49:M49"/>
    <mergeCell ref="L48:M48"/>
    <mergeCell ref="L47:M47"/>
    <mergeCell ref="L50:M50"/>
    <mergeCell ref="L43:N43"/>
    <mergeCell ref="L44:N44"/>
    <mergeCell ref="B22:H22"/>
    <mergeCell ref="B23:H23"/>
    <mergeCell ref="B24:H24"/>
    <mergeCell ref="B25:H25"/>
    <mergeCell ref="I22:M22"/>
    <mergeCell ref="I23:M23"/>
    <mergeCell ref="I24:M24"/>
    <mergeCell ref="I25:M25"/>
  </mergeCells>
  <phoneticPr fontId="2"/>
  <dataValidations xWindow="417" yWindow="488" count="25">
    <dataValidation type="textLength" imeMode="halfKatakana" allowBlank="1" showInputMessage="1" showErrorMessage="1" errorTitle="文字数オーバー" error="半角８文字位以内で入力して下さい。_x000a_「ﾟ」「ﾞ」も１文字に数えます。" prompt="チームフリガナを半角８文字以内で入力して下さい。" sqref="S13:S14" xr:uid="{00000000-0002-0000-0000-000000000000}">
      <formula1>0</formula1>
      <formula2>8</formula2>
    </dataValidation>
    <dataValidation type="textLength" imeMode="on" allowBlank="1" showInputMessage="1" showErrorMessage="1" errorTitle="入力確認" error="全角６文字以内で入力して下さい。" promptTitle="略称名" prompt="チーム略称を全角６文字以内で入力して下さい。※半角使用可" sqref="Q5:V5" xr:uid="{00000000-0002-0000-0000-000001000000}">
      <formula1>0</formula1>
      <formula2>6</formula2>
    </dataValidation>
    <dataValidation imeMode="on" allowBlank="1" showInputMessage="1" showErrorMessage="1" promptTitle="申込責任者名" prompt="申込責任者名を入力して下さい。" sqref="C13:K14" xr:uid="{00000000-0002-0000-0000-000003000000}"/>
    <dataValidation imeMode="off" allowBlank="1" showInputMessage="1" showErrorMessage="1" promptTitle="電話番号" prompt="連絡先電話番号を市外局番から入力して下さい。" sqref="F18:M18" xr:uid="{31D5CE3E-1737-4082-BEBD-41E983214034}"/>
    <dataValidation imeMode="off" allowBlank="1" showInputMessage="1" showErrorMessage="1" promptTitle="ＦＡＸ番号" prompt="連絡先ＦＡＸ番号を市外局番から入力して下さい、" sqref="P18:W18" xr:uid="{7FBE3CD3-8A2A-4987-91DC-4B0D43B6B404}"/>
    <dataValidation type="whole" imeMode="off" allowBlank="1" showInputMessage="1" showErrorMessage="1" promptTitle="プログラム購入部数" prompt="プログラム購入部数を入力して下さい。" sqref="L49:L51" xr:uid="{00000000-0002-0000-0000-000009000000}">
      <formula1>0</formula1>
      <formula2>100</formula2>
    </dataValidation>
    <dataValidation imeMode="halfKatakana" allowBlank="1" showInputMessage="1" showErrorMessage="1" promptTitle="連絡責任者フリガナ" prompt="連絡責任者のフリガナを半角カタカナで入力して下さい。" sqref="C12" xr:uid="{00000000-0002-0000-0000-00000B000000}"/>
    <dataValidation imeMode="off" allowBlank="1" showErrorMessage="1" errorTitle="入力確認" error="半角8文字以内で入力して下さい。" sqref="C3:I3" xr:uid="{00000000-0002-0000-0000-00000C000000}"/>
    <dataValidation type="whole" imeMode="off" allowBlank="1" showInputMessage="1" showErrorMessage="1" errorTitle="入力確認" error="0～9の数字を１桁づつ入力して下さい。" promptTitle="チーム登録番号入力" prompt="マスターズ協会団体登録番号を_x000a_１セルに１桁づつ入力して下さい。_x000a_※未加盟クラブは未記入でお願いします。" sqref="I5" xr:uid="{00000000-0002-0000-0000-000018000000}">
      <formula1>0</formula1>
      <formula2>9</formula2>
    </dataValidation>
    <dataValidation imeMode="off" allowBlank="1" showErrorMessage="1" promptTitle="プログラム購入部数" prompt="プログラム購入部数を入力して下さい。_x000a_（１部１，５００円）" sqref="L47:L48" xr:uid="{00000000-0002-0000-0000-000012000000}"/>
    <dataValidation imeMode="off" allowBlank="1" showErrorMessage="1" promptTitle="メールアドレス" prompt="連絡先電子メールアドレスを入力して下さい。" sqref="AH33:AI33 AK19:AQ29 A19:A29 X19:AF29" xr:uid="{00000000-0002-0000-0000-000011000000}"/>
    <dataValidation imeMode="on" allowBlank="1" showInputMessage="1" showErrorMessage="1" promptTitle="クラブ名" prompt="クラブ名称を入力して下さい。_x000a_" sqref="C11:N11" xr:uid="{4C866DFE-D62F-4AC5-ADD2-4D0346BB8322}"/>
    <dataValidation type="whole" imeMode="off" allowBlank="1" showInputMessage="1" showErrorMessage="1" errorTitle="入力確認" error="0～9の数字を１桁づつ入力して下さい。" promptTitle="クラブ登録番号入力" prompt="(公財)日本水泳連盟団体登録番号を入力して下さい。" sqref="C5:H5" xr:uid="{B4F617BB-D633-4E8B-BBFB-D9B4EFA8DFDF}">
      <formula1>0</formula1>
      <formula2>99999</formula2>
    </dataValidation>
    <dataValidation imeMode="halfKatakana" allowBlank="1" showInputMessage="1" showErrorMessage="1" promptTitle="フリガナ" prompt="チーム名のフリガナを半角カタカナで入力してください。" sqref="C6:N6" xr:uid="{BA29A92F-1B31-4F6D-97CE-DA968614D23B}"/>
    <dataValidation imeMode="off" allowBlank="1" showErrorMessage="1" errorTitle="入力確認" error="1セルに１桁づつ入力して下さい。" promptTitle="都道府県選択" prompt="都道府県を選択してください。" sqref="K15:N15" xr:uid="{07194FF0-044D-4786-8625-FFA41E49E53E}"/>
    <dataValidation imeMode="off" allowBlank="1" showInputMessage="1" showErrorMessage="1" errorTitle="入力確認" error="1セルに１桁づつ入力して下さい。" promptTitle="郵便番号" prompt="連絡先の郵便番号を入力して下さい。_x000a_(例 101-0044)" sqref="I15 D15" xr:uid="{4C7F24B0-75C6-4D1B-B531-EFD4843674D7}"/>
    <dataValidation imeMode="off" allowBlank="1" showInputMessage="1" showErrorMessage="1" promptTitle="メールアドレス" prompt="連絡先電子メールアドレスを入力して下さい。" sqref="N19:W29 F19:M21 F28:M29" xr:uid="{5CC3A3AE-CAD7-4788-B3DE-9C4C9F50BFEB}"/>
    <dataValidation imeMode="on" allowBlank="1" showInputMessage="1" showErrorMessage="1" promptTitle="連絡先住所" prompt="連絡先住所を都道府県名から入力して下さい。" sqref="D16:W17" xr:uid="{D77FC139-4F07-4001-A147-A217ADEF5B1C}"/>
    <dataValidation type="whole" imeMode="off" allowBlank="1" showInputMessage="1" showErrorMessage="1" errorTitle="入力確認" error="1セルに１桁づつ入力して下さい。" promptTitle="郵便番号" prompt="連絡先の郵便番号を１セルに１桁づつ入力して下さい。" sqref="J15" xr:uid="{F4E1938A-6AC1-4BA7-858D-381CE0119746}">
      <formula1>0</formula1>
      <formula2>9</formula2>
    </dataValidation>
    <dataValidation allowBlank="1" showInputMessage="1" showErrorMessage="1" promptTitle="所属団体名" prompt="所属団体名を入力してください。_x000a_例「〇〇高校、〇〇スポーツクラブ、等」" sqref="C9:N9" xr:uid="{D867901D-78C2-487D-9AB0-C954BFE45CF8}"/>
    <dataValidation imeMode="on" allowBlank="1" showInputMessage="1" showErrorMessage="1" promptTitle="所属団体区分" prompt="所属団体区分を入力して下さい。_x000a_例　高校、大学、一般　等" sqref="C10:N10" xr:uid="{25036382-ED56-46F9-B796-C6F8FF980748}"/>
    <dataValidation imeMode="on" allowBlank="1" showInputMessage="1" showErrorMessage="1" promptTitle="チーム名" prompt="チーム名を入力して下さい。_x000a_" sqref="C7:N7" xr:uid="{3B73ABD6-BABD-42FA-BBEC-1B6B45CEF560}"/>
    <dataValidation type="list" imeMode="off" allowBlank="1" showInputMessage="1" showErrorMessage="1" promptTitle="400ｍフリッパーリレー" prompt="「出場」、「不出場」を選択してください。" sqref="I22:M22" xr:uid="{B7A2B6FF-DBA5-4C1D-B088-D501AEB43F3A}">
      <formula1>"出場,不出場"</formula1>
    </dataValidation>
    <dataValidation type="list" imeMode="off" allowBlank="1" showInputMessage="1" showErrorMessage="1" promptTitle="大学対抗200ｍフリッパーリレー" prompt="「出場」、「不出場」を選択してください。" sqref="I24:M24" xr:uid="{9E3656EE-D2B3-4109-BAD3-477A6169BC6C}">
      <formula1>"出場,不出場"</formula1>
    </dataValidation>
    <dataValidation imeMode="off" allowBlank="1" showInputMessage="1" showErrorMessage="1" promptTitle="エントリータイム入力" prompt="エントリータイムを入力してください。_x000a_タイムが不明のときは空白のままにしてください。_x000a_例　4:12.34　→　412.34" sqref="I23:M23 I25:M27" xr:uid="{2608A09A-91BA-450D-8B08-ED56957B1630}"/>
  </dataValidations>
  <printOptions horizontalCentered="1"/>
  <pageMargins left="0.39370078740157483" right="0.39370078740157483" top="1.1811023622047245" bottom="0.98425196850393704" header="0.51181102362204722" footer="0.51181102362204722"/>
  <pageSetup paperSize="9" scale="68" orientation="portrait" blackAndWhite="1" horizontalDpi="4294967292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69"/>
  <sheetViews>
    <sheetView workbookViewId="0">
      <pane ySplit="1" topLeftCell="A201" activePane="bottomLeft" state="frozen"/>
      <selection activeCell="H17" sqref="H17"/>
      <selection pane="bottomLeft" activeCell="H17" sqref="H17"/>
    </sheetView>
  </sheetViews>
  <sheetFormatPr defaultRowHeight="12"/>
  <cols>
    <col min="1" max="1" width="7.42578125" customWidth="1"/>
    <col min="2" max="2" width="7.28515625" customWidth="1"/>
    <col min="3" max="3" width="6.140625" customWidth="1"/>
    <col min="4" max="4" width="7.28515625" customWidth="1"/>
    <col min="6" max="6" width="5.5703125" customWidth="1"/>
    <col min="7" max="7" width="17.7109375" customWidth="1"/>
    <col min="8" max="8" width="14.140625" bestFit="1" customWidth="1"/>
  </cols>
  <sheetData>
    <row r="1" spans="1:8">
      <c r="A1" t="s">
        <v>51</v>
      </c>
      <c r="B1" t="s">
        <v>59</v>
      </c>
      <c r="C1" t="s">
        <v>60</v>
      </c>
      <c r="D1" t="s">
        <v>54</v>
      </c>
      <c r="E1" t="s">
        <v>61</v>
      </c>
      <c r="F1" t="s">
        <v>52</v>
      </c>
      <c r="G1" t="s">
        <v>62</v>
      </c>
      <c r="H1" t="s">
        <v>128</v>
      </c>
    </row>
    <row r="2" spans="1:8">
      <c r="A2" t="str">
        <f>IF(申込一覧表_女子!I6="","",申込一覧表_女子!AH6)</f>
        <v/>
      </c>
      <c r="B2" t="str">
        <f>申込一覧表_女子!AU6</f>
        <v/>
      </c>
      <c r="C2" t="str">
        <f>申込一覧表_女子!AY6</f>
        <v/>
      </c>
      <c r="D2" t="str">
        <f>申込一覧表_女子!AK6</f>
        <v/>
      </c>
      <c r="E2">
        <v>0</v>
      </c>
      <c r="F2">
        <v>5</v>
      </c>
      <c r="G2" t="str">
        <f>申込一覧表_女子!BD6</f>
        <v>999:99.99</v>
      </c>
    </row>
    <row r="3" spans="1:8">
      <c r="A3" t="str">
        <f>IF(申込一覧表_女子!I7="","",申込一覧表_女子!AH7)</f>
        <v/>
      </c>
      <c r="B3" t="str">
        <f>申込一覧表_女子!AU7</f>
        <v/>
      </c>
      <c r="C3" t="str">
        <f>申込一覧表_女子!AY7</f>
        <v/>
      </c>
      <c r="D3" t="str">
        <f>申込一覧表_女子!AK7</f>
        <v/>
      </c>
      <c r="E3">
        <v>0</v>
      </c>
      <c r="F3">
        <v>5</v>
      </c>
      <c r="G3" t="str">
        <f>申込一覧表_女子!BD7</f>
        <v>999:99.99</v>
      </c>
    </row>
    <row r="4" spans="1:8">
      <c r="A4" t="str">
        <f>IF(申込一覧表_女子!I8="","",申込一覧表_女子!AH8)</f>
        <v/>
      </c>
      <c r="B4" t="str">
        <f>申込一覧表_女子!AU8</f>
        <v/>
      </c>
      <c r="C4" t="str">
        <f>申込一覧表_女子!AY8</f>
        <v/>
      </c>
      <c r="D4" t="str">
        <f>申込一覧表_女子!AK8</f>
        <v/>
      </c>
      <c r="E4">
        <v>0</v>
      </c>
      <c r="F4">
        <v>5</v>
      </c>
      <c r="G4" t="str">
        <f>申込一覧表_女子!BD8</f>
        <v>999:99.99</v>
      </c>
    </row>
    <row r="5" spans="1:8">
      <c r="A5" t="str">
        <f>IF(申込一覧表_女子!I9="","",申込一覧表_女子!AH9)</f>
        <v/>
      </c>
      <c r="B5" t="str">
        <f>申込一覧表_女子!AU9</f>
        <v/>
      </c>
      <c r="C5" t="str">
        <f>申込一覧表_女子!AY9</f>
        <v/>
      </c>
      <c r="D5" t="str">
        <f>申込一覧表_女子!AK9</f>
        <v/>
      </c>
      <c r="E5">
        <v>0</v>
      </c>
      <c r="F5">
        <v>5</v>
      </c>
      <c r="G5" t="str">
        <f>申込一覧表_女子!BD9</f>
        <v>999:99.99</v>
      </c>
    </row>
    <row r="6" spans="1:8">
      <c r="A6" t="str">
        <f>IF(申込一覧表_女子!I10="","",申込一覧表_女子!AH10)</f>
        <v/>
      </c>
      <c r="B6" t="str">
        <f>申込一覧表_女子!AU10</f>
        <v/>
      </c>
      <c r="C6" t="str">
        <f>申込一覧表_女子!AY10</f>
        <v/>
      </c>
      <c r="D6" t="str">
        <f>申込一覧表_女子!AK10</f>
        <v/>
      </c>
      <c r="E6">
        <v>0</v>
      </c>
      <c r="F6">
        <v>5</v>
      </c>
      <c r="G6" t="str">
        <f>申込一覧表_女子!BD10</f>
        <v>999:99.99</v>
      </c>
    </row>
    <row r="7" spans="1:8">
      <c r="A7" t="str">
        <f>IF(申込一覧表_女子!I11="","",申込一覧表_女子!AH11)</f>
        <v/>
      </c>
      <c r="B7" t="str">
        <f>申込一覧表_女子!AU11</f>
        <v/>
      </c>
      <c r="C7" t="str">
        <f>申込一覧表_女子!AY11</f>
        <v/>
      </c>
      <c r="D7" t="str">
        <f>申込一覧表_女子!AK11</f>
        <v/>
      </c>
      <c r="E7">
        <v>0</v>
      </c>
      <c r="F7">
        <v>5</v>
      </c>
      <c r="G7" t="str">
        <f>申込一覧表_女子!BD11</f>
        <v>999:99.99</v>
      </c>
    </row>
    <row r="8" spans="1:8">
      <c r="A8" t="str">
        <f>IF(申込一覧表_女子!I12="","",申込一覧表_女子!AH12)</f>
        <v/>
      </c>
      <c r="B8" t="str">
        <f>申込一覧表_女子!AU12</f>
        <v/>
      </c>
      <c r="C8" t="str">
        <f>申込一覧表_女子!AY12</f>
        <v/>
      </c>
      <c r="D8" t="str">
        <f>申込一覧表_女子!AK12</f>
        <v/>
      </c>
      <c r="E8">
        <v>0</v>
      </c>
      <c r="F8">
        <v>5</v>
      </c>
      <c r="G8" t="str">
        <f>申込一覧表_女子!BD12</f>
        <v>999:99.99</v>
      </c>
    </row>
    <row r="9" spans="1:8">
      <c r="A9" t="str">
        <f>IF(申込一覧表_女子!I13="","",申込一覧表_女子!AH13)</f>
        <v/>
      </c>
      <c r="B9" t="str">
        <f>申込一覧表_女子!AU13</f>
        <v/>
      </c>
      <c r="C9" t="str">
        <f>申込一覧表_女子!AY13</f>
        <v/>
      </c>
      <c r="D9" t="str">
        <f>申込一覧表_女子!AK13</f>
        <v/>
      </c>
      <c r="E9">
        <v>0</v>
      </c>
      <c r="F9">
        <v>5</v>
      </c>
      <c r="G9" t="str">
        <f>申込一覧表_女子!BD13</f>
        <v>999:99.99</v>
      </c>
    </row>
    <row r="10" spans="1:8">
      <c r="A10" t="str">
        <f>IF(申込一覧表_女子!I14="","",申込一覧表_女子!AH14)</f>
        <v/>
      </c>
      <c r="B10" t="str">
        <f>申込一覧表_女子!AU14</f>
        <v/>
      </c>
      <c r="C10" t="str">
        <f>申込一覧表_女子!AY14</f>
        <v/>
      </c>
      <c r="D10" t="str">
        <f>申込一覧表_女子!AK14</f>
        <v/>
      </c>
      <c r="E10">
        <v>0</v>
      </c>
      <c r="F10">
        <v>5</v>
      </c>
      <c r="G10" t="str">
        <f>申込一覧表_女子!BD14</f>
        <v>999:99.99</v>
      </c>
    </row>
    <row r="11" spans="1:8">
      <c r="A11" t="str">
        <f>IF(申込一覧表_女子!I15="","",申込一覧表_女子!AH15)</f>
        <v/>
      </c>
      <c r="B11" t="str">
        <f>申込一覧表_女子!AU15</f>
        <v/>
      </c>
      <c r="C11" t="str">
        <f>申込一覧表_女子!AY15</f>
        <v/>
      </c>
      <c r="D11" t="str">
        <f>申込一覧表_女子!AK15</f>
        <v/>
      </c>
      <c r="E11">
        <v>0</v>
      </c>
      <c r="F11">
        <v>5</v>
      </c>
      <c r="G11" t="str">
        <f>申込一覧表_女子!BD15</f>
        <v>999:99.99</v>
      </c>
    </row>
    <row r="12" spans="1:8">
      <c r="A12" t="str">
        <f>IF(申込一覧表_女子!I16="","",申込一覧表_女子!AH16)</f>
        <v/>
      </c>
      <c r="B12" t="str">
        <f>申込一覧表_女子!AU16</f>
        <v/>
      </c>
      <c r="C12" t="str">
        <f>申込一覧表_女子!AY16</f>
        <v/>
      </c>
      <c r="D12" t="str">
        <f>申込一覧表_女子!AK16</f>
        <v/>
      </c>
      <c r="E12">
        <v>0</v>
      </c>
      <c r="F12">
        <v>5</v>
      </c>
      <c r="G12" t="str">
        <f>申込一覧表_女子!BD16</f>
        <v>999:99.99</v>
      </c>
    </row>
    <row r="13" spans="1:8">
      <c r="A13" t="str">
        <f>IF(申込一覧表_女子!I17="","",申込一覧表_女子!AH17)</f>
        <v/>
      </c>
      <c r="B13" t="str">
        <f>申込一覧表_女子!AU17</f>
        <v/>
      </c>
      <c r="C13" t="str">
        <f>申込一覧表_女子!AY17</f>
        <v/>
      </c>
      <c r="D13" t="str">
        <f>申込一覧表_女子!AK17</f>
        <v/>
      </c>
      <c r="E13">
        <v>0</v>
      </c>
      <c r="F13">
        <v>5</v>
      </c>
      <c r="G13" t="str">
        <f>申込一覧表_女子!BD17</f>
        <v>999:99.99</v>
      </c>
    </row>
    <row r="14" spans="1:8">
      <c r="A14" t="str">
        <f>IF(申込一覧表_女子!I18="","",申込一覧表_女子!AH18)</f>
        <v/>
      </c>
      <c r="B14" t="str">
        <f>申込一覧表_女子!AU18</f>
        <v/>
      </c>
      <c r="C14" t="str">
        <f>申込一覧表_女子!AY18</f>
        <v/>
      </c>
      <c r="D14" t="str">
        <f>申込一覧表_女子!AK18</f>
        <v/>
      </c>
      <c r="E14">
        <v>0</v>
      </c>
      <c r="F14">
        <v>5</v>
      </c>
      <c r="G14" t="str">
        <f>申込一覧表_女子!BD18</f>
        <v>999:99.99</v>
      </c>
    </row>
    <row r="15" spans="1:8">
      <c r="A15" t="str">
        <f>IF(申込一覧表_女子!I19="","",申込一覧表_女子!AH19)</f>
        <v/>
      </c>
      <c r="B15" t="str">
        <f>申込一覧表_女子!AU19</f>
        <v/>
      </c>
      <c r="C15" t="str">
        <f>申込一覧表_女子!AY19</f>
        <v/>
      </c>
      <c r="D15" t="str">
        <f>申込一覧表_女子!AK19</f>
        <v/>
      </c>
      <c r="E15">
        <v>0</v>
      </c>
      <c r="F15">
        <v>5</v>
      </c>
      <c r="G15" t="str">
        <f>申込一覧表_女子!BD19</f>
        <v>999:99.99</v>
      </c>
    </row>
    <row r="16" spans="1:8">
      <c r="A16" t="str">
        <f>IF(申込一覧表_女子!I20="","",申込一覧表_女子!AH20)</f>
        <v/>
      </c>
      <c r="B16" t="str">
        <f>申込一覧表_女子!AU20</f>
        <v/>
      </c>
      <c r="C16" t="str">
        <f>申込一覧表_女子!AY20</f>
        <v/>
      </c>
      <c r="D16" t="str">
        <f>申込一覧表_女子!AK20</f>
        <v/>
      </c>
      <c r="E16">
        <v>0</v>
      </c>
      <c r="F16">
        <v>5</v>
      </c>
      <c r="G16" t="str">
        <f>申込一覧表_女子!BD20</f>
        <v>999:99.99</v>
      </c>
    </row>
    <row r="17" spans="1:7">
      <c r="A17" t="str">
        <f>IF(申込一覧表_女子!I21="","",申込一覧表_女子!AH21)</f>
        <v/>
      </c>
      <c r="B17" t="str">
        <f>申込一覧表_女子!AU21</f>
        <v/>
      </c>
      <c r="C17" t="str">
        <f>申込一覧表_女子!AY21</f>
        <v/>
      </c>
      <c r="D17" t="str">
        <f>申込一覧表_女子!AK21</f>
        <v/>
      </c>
      <c r="E17">
        <v>0</v>
      </c>
      <c r="F17">
        <v>5</v>
      </c>
      <c r="G17" t="str">
        <f>申込一覧表_女子!BD21</f>
        <v>999:99.99</v>
      </c>
    </row>
    <row r="18" spans="1:7">
      <c r="A18" t="str">
        <f>IF(申込一覧表_女子!I22="","",申込一覧表_女子!AH22)</f>
        <v/>
      </c>
      <c r="B18" t="str">
        <f>申込一覧表_女子!AU22</f>
        <v/>
      </c>
      <c r="C18" t="str">
        <f>申込一覧表_女子!AY22</f>
        <v/>
      </c>
      <c r="D18" t="str">
        <f>申込一覧表_女子!AK22</f>
        <v/>
      </c>
      <c r="E18">
        <v>0</v>
      </c>
      <c r="F18">
        <v>5</v>
      </c>
      <c r="G18" t="str">
        <f>申込一覧表_女子!BD22</f>
        <v>999:99.99</v>
      </c>
    </row>
    <row r="19" spans="1:7">
      <c r="A19" t="str">
        <f>IF(申込一覧表_女子!I23="","",申込一覧表_女子!AH23)</f>
        <v/>
      </c>
      <c r="B19" t="str">
        <f>申込一覧表_女子!AU23</f>
        <v/>
      </c>
      <c r="C19" t="str">
        <f>申込一覧表_女子!AY23</f>
        <v/>
      </c>
      <c r="D19" t="str">
        <f>申込一覧表_女子!AK23</f>
        <v/>
      </c>
      <c r="E19">
        <v>0</v>
      </c>
      <c r="F19">
        <v>5</v>
      </c>
      <c r="G19" t="str">
        <f>申込一覧表_女子!BD23</f>
        <v>999:99.99</v>
      </c>
    </row>
    <row r="20" spans="1:7">
      <c r="A20" t="str">
        <f>IF(申込一覧表_女子!I24="","",申込一覧表_女子!AH24)</f>
        <v/>
      </c>
      <c r="B20" t="str">
        <f>申込一覧表_女子!AU24</f>
        <v/>
      </c>
      <c r="C20" t="str">
        <f>申込一覧表_女子!AY24</f>
        <v/>
      </c>
      <c r="D20" t="str">
        <f>申込一覧表_女子!AK24</f>
        <v/>
      </c>
      <c r="E20">
        <v>0</v>
      </c>
      <c r="F20">
        <v>5</v>
      </c>
      <c r="G20" t="str">
        <f>申込一覧表_女子!BD24</f>
        <v>999:99.99</v>
      </c>
    </row>
    <row r="21" spans="1:7">
      <c r="A21" t="str">
        <f>IF(申込一覧表_女子!I25="","",申込一覧表_女子!AH25)</f>
        <v/>
      </c>
      <c r="B21" t="str">
        <f>申込一覧表_女子!AU25</f>
        <v/>
      </c>
      <c r="C21" t="str">
        <f>申込一覧表_女子!AY25</f>
        <v/>
      </c>
      <c r="D21" t="str">
        <f>申込一覧表_女子!AK25</f>
        <v/>
      </c>
      <c r="E21">
        <v>0</v>
      </c>
      <c r="F21">
        <v>5</v>
      </c>
      <c r="G21" t="str">
        <f>申込一覧表_女子!BD25</f>
        <v>999:99.99</v>
      </c>
    </row>
    <row r="22" spans="1:7">
      <c r="A22" t="str">
        <f>IF(申込一覧表_女子!I26="","",申込一覧表_女子!AH26)</f>
        <v/>
      </c>
      <c r="B22" t="str">
        <f>申込一覧表_女子!AU26</f>
        <v/>
      </c>
      <c r="C22" t="str">
        <f>申込一覧表_女子!AY26</f>
        <v/>
      </c>
      <c r="D22" t="str">
        <f>申込一覧表_女子!AK26</f>
        <v/>
      </c>
      <c r="E22">
        <v>0</v>
      </c>
      <c r="F22">
        <v>5</v>
      </c>
      <c r="G22" t="str">
        <f>申込一覧表_女子!BD26</f>
        <v>999:99.99</v>
      </c>
    </row>
    <row r="23" spans="1:7">
      <c r="A23" t="str">
        <f>IF(申込一覧表_女子!I27="","",申込一覧表_女子!AH27)</f>
        <v/>
      </c>
      <c r="B23" t="str">
        <f>申込一覧表_女子!AU27</f>
        <v/>
      </c>
      <c r="C23" t="str">
        <f>申込一覧表_女子!AY27</f>
        <v/>
      </c>
      <c r="D23" t="str">
        <f>申込一覧表_女子!AK27</f>
        <v/>
      </c>
      <c r="E23">
        <v>0</v>
      </c>
      <c r="F23">
        <v>5</v>
      </c>
      <c r="G23" t="str">
        <f>申込一覧表_女子!BD27</f>
        <v>999:99.99</v>
      </c>
    </row>
    <row r="24" spans="1:7">
      <c r="A24" t="str">
        <f>IF(申込一覧表_女子!I28="","",申込一覧表_女子!AH28)</f>
        <v/>
      </c>
      <c r="B24" t="str">
        <f>申込一覧表_女子!AU28</f>
        <v/>
      </c>
      <c r="C24" t="str">
        <f>申込一覧表_女子!AY28</f>
        <v/>
      </c>
      <c r="D24" t="str">
        <f>申込一覧表_女子!AK28</f>
        <v/>
      </c>
      <c r="E24">
        <v>0</v>
      </c>
      <c r="F24">
        <v>5</v>
      </c>
      <c r="G24" t="str">
        <f>申込一覧表_女子!BD28</f>
        <v>999:99.99</v>
      </c>
    </row>
    <row r="25" spans="1:7">
      <c r="A25" t="str">
        <f>IF(申込一覧表_女子!I29="","",申込一覧表_女子!AH29)</f>
        <v/>
      </c>
      <c r="B25" t="str">
        <f>申込一覧表_女子!AU29</f>
        <v/>
      </c>
      <c r="C25" t="str">
        <f>申込一覧表_女子!AY29</f>
        <v/>
      </c>
      <c r="D25" t="str">
        <f>申込一覧表_女子!AK29</f>
        <v/>
      </c>
      <c r="E25">
        <v>0</v>
      </c>
      <c r="F25">
        <v>5</v>
      </c>
      <c r="G25" t="str">
        <f>申込一覧表_女子!BD29</f>
        <v>999:99.99</v>
      </c>
    </row>
    <row r="26" spans="1:7">
      <c r="A26" t="str">
        <f>IF(申込一覧表_女子!I30="","",申込一覧表_女子!AH30)</f>
        <v/>
      </c>
      <c r="B26" t="str">
        <f>申込一覧表_女子!AU30</f>
        <v/>
      </c>
      <c r="C26" t="str">
        <f>申込一覧表_女子!AY30</f>
        <v/>
      </c>
      <c r="D26" t="str">
        <f>申込一覧表_女子!AK30</f>
        <v/>
      </c>
      <c r="E26">
        <v>0</v>
      </c>
      <c r="F26">
        <v>5</v>
      </c>
      <c r="G26" t="str">
        <f>申込一覧表_女子!BD30</f>
        <v>999:99.99</v>
      </c>
    </row>
    <row r="27" spans="1:7">
      <c r="A27" t="str">
        <f>IF(申込一覧表_女子!I31="","",申込一覧表_女子!AH31)</f>
        <v/>
      </c>
      <c r="B27" t="str">
        <f>申込一覧表_女子!AU31</f>
        <v/>
      </c>
      <c r="C27" t="str">
        <f>申込一覧表_女子!AY31</f>
        <v/>
      </c>
      <c r="D27" t="str">
        <f>申込一覧表_女子!AK31</f>
        <v/>
      </c>
      <c r="E27">
        <v>0</v>
      </c>
      <c r="F27">
        <v>5</v>
      </c>
      <c r="G27" t="str">
        <f>申込一覧表_女子!BD31</f>
        <v>999:99.99</v>
      </c>
    </row>
    <row r="28" spans="1:7">
      <c r="A28" t="str">
        <f>IF(申込一覧表_女子!I32="","",申込一覧表_女子!AH32)</f>
        <v/>
      </c>
      <c r="B28" t="str">
        <f>申込一覧表_女子!AU32</f>
        <v/>
      </c>
      <c r="C28" t="str">
        <f>申込一覧表_女子!AY32</f>
        <v/>
      </c>
      <c r="D28" t="str">
        <f>申込一覧表_女子!AK32</f>
        <v/>
      </c>
      <c r="E28">
        <v>0</v>
      </c>
      <c r="F28">
        <v>5</v>
      </c>
      <c r="G28" t="str">
        <f>申込一覧表_女子!BD32</f>
        <v>999:99.99</v>
      </c>
    </row>
    <row r="29" spans="1:7">
      <c r="A29" t="str">
        <f>IF(申込一覧表_女子!I33="","",申込一覧表_女子!AH33)</f>
        <v/>
      </c>
      <c r="B29" t="str">
        <f>申込一覧表_女子!AU33</f>
        <v/>
      </c>
      <c r="C29" t="str">
        <f>申込一覧表_女子!AY33</f>
        <v/>
      </c>
      <c r="D29" t="str">
        <f>申込一覧表_女子!AK33</f>
        <v/>
      </c>
      <c r="E29">
        <v>0</v>
      </c>
      <c r="F29">
        <v>5</v>
      </c>
      <c r="G29" t="str">
        <f>申込一覧表_女子!BD33</f>
        <v>999:99.99</v>
      </c>
    </row>
    <row r="30" spans="1:7">
      <c r="A30" t="str">
        <f>IF(申込一覧表_女子!I34="","",申込一覧表_女子!AH34)</f>
        <v/>
      </c>
      <c r="B30" t="str">
        <f>申込一覧表_女子!AU34</f>
        <v/>
      </c>
      <c r="C30" t="str">
        <f>申込一覧表_女子!AY34</f>
        <v/>
      </c>
      <c r="D30" t="str">
        <f>申込一覧表_女子!AK34</f>
        <v/>
      </c>
      <c r="E30">
        <v>0</v>
      </c>
      <c r="F30">
        <v>5</v>
      </c>
      <c r="G30" t="str">
        <f>申込一覧表_女子!BD34</f>
        <v>999:99.99</v>
      </c>
    </row>
    <row r="31" spans="1:7">
      <c r="A31" t="str">
        <f>IF(申込一覧表_女子!I35="","",申込一覧表_女子!AH35)</f>
        <v/>
      </c>
      <c r="B31" t="str">
        <f>申込一覧表_女子!AU35</f>
        <v/>
      </c>
      <c r="C31" t="str">
        <f>申込一覧表_女子!AY35</f>
        <v/>
      </c>
      <c r="D31" t="str">
        <f>申込一覧表_女子!AK35</f>
        <v/>
      </c>
      <c r="E31">
        <v>0</v>
      </c>
      <c r="F31">
        <v>5</v>
      </c>
      <c r="G31" t="str">
        <f>申込一覧表_女子!BD35</f>
        <v>999:99.99</v>
      </c>
    </row>
    <row r="32" spans="1:7">
      <c r="A32" t="str">
        <f>IF(申込一覧表_女子!I36="","",申込一覧表_女子!AH36)</f>
        <v/>
      </c>
      <c r="B32" t="str">
        <f>申込一覧表_女子!AU36</f>
        <v/>
      </c>
      <c r="C32" t="str">
        <f>申込一覧表_女子!AY36</f>
        <v/>
      </c>
      <c r="D32" t="str">
        <f>申込一覧表_女子!AK36</f>
        <v/>
      </c>
      <c r="E32">
        <v>0</v>
      </c>
      <c r="F32">
        <v>5</v>
      </c>
      <c r="G32" t="str">
        <f>申込一覧表_女子!BD36</f>
        <v>999:99.99</v>
      </c>
    </row>
    <row r="33" spans="1:7">
      <c r="A33" t="str">
        <f>IF(申込一覧表_女子!I37="","",申込一覧表_女子!AH37)</f>
        <v/>
      </c>
      <c r="B33" t="str">
        <f>申込一覧表_女子!AU37</f>
        <v/>
      </c>
      <c r="C33" t="str">
        <f>申込一覧表_女子!AY37</f>
        <v/>
      </c>
      <c r="D33" t="str">
        <f>申込一覧表_女子!AK37</f>
        <v/>
      </c>
      <c r="E33">
        <v>0</v>
      </c>
      <c r="F33">
        <v>5</v>
      </c>
      <c r="G33" t="str">
        <f>申込一覧表_女子!BD37</f>
        <v>999:99.99</v>
      </c>
    </row>
    <row r="34" spans="1:7">
      <c r="A34" t="str">
        <f>IF(申込一覧表_女子!I38="","",申込一覧表_女子!AH38)</f>
        <v/>
      </c>
      <c r="B34" t="str">
        <f>申込一覧表_女子!AU38</f>
        <v/>
      </c>
      <c r="C34" t="str">
        <f>申込一覧表_女子!AY38</f>
        <v/>
      </c>
      <c r="D34" t="str">
        <f>申込一覧表_女子!AK38</f>
        <v/>
      </c>
      <c r="E34">
        <v>0</v>
      </c>
      <c r="F34">
        <v>5</v>
      </c>
      <c r="G34" t="str">
        <f>申込一覧表_女子!BD38</f>
        <v>999:99.99</v>
      </c>
    </row>
    <row r="35" spans="1:7">
      <c r="A35" t="str">
        <f>IF(申込一覧表_女子!I39="","",申込一覧表_女子!AH39)</f>
        <v/>
      </c>
      <c r="B35" t="str">
        <f>申込一覧表_女子!AU39</f>
        <v/>
      </c>
      <c r="C35" t="str">
        <f>申込一覧表_女子!AY39</f>
        <v/>
      </c>
      <c r="D35" t="str">
        <f>申込一覧表_女子!AK39</f>
        <v/>
      </c>
      <c r="E35">
        <v>0</v>
      </c>
      <c r="F35">
        <v>5</v>
      </c>
      <c r="G35" t="str">
        <f>申込一覧表_女子!BD39</f>
        <v>999:99.99</v>
      </c>
    </row>
    <row r="36" spans="1:7">
      <c r="A36" t="str">
        <f>IF(申込一覧表_女子!I40="","",申込一覧表_女子!AH40)</f>
        <v/>
      </c>
      <c r="B36" t="str">
        <f>申込一覧表_女子!AU40</f>
        <v/>
      </c>
      <c r="C36" t="str">
        <f>申込一覧表_女子!AY40</f>
        <v/>
      </c>
      <c r="D36" t="str">
        <f>申込一覧表_女子!AK40</f>
        <v/>
      </c>
      <c r="E36">
        <v>0</v>
      </c>
      <c r="F36">
        <v>5</v>
      </c>
      <c r="G36" t="str">
        <f>申込一覧表_女子!BD40</f>
        <v>999:99.99</v>
      </c>
    </row>
    <row r="37" spans="1:7">
      <c r="A37" t="str">
        <f>IF(申込一覧表_女子!I41="","",申込一覧表_女子!AH41)</f>
        <v/>
      </c>
      <c r="B37" t="str">
        <f>申込一覧表_女子!AU41</f>
        <v/>
      </c>
      <c r="C37" t="str">
        <f>申込一覧表_女子!AY41</f>
        <v/>
      </c>
      <c r="D37" t="str">
        <f>申込一覧表_女子!AK41</f>
        <v/>
      </c>
      <c r="E37">
        <v>0</v>
      </c>
      <c r="F37">
        <v>5</v>
      </c>
      <c r="G37" t="str">
        <f>申込一覧表_女子!BD41</f>
        <v>999:99.99</v>
      </c>
    </row>
    <row r="38" spans="1:7">
      <c r="A38" t="str">
        <f>IF(申込一覧表_女子!I42="","",申込一覧表_女子!AH42)</f>
        <v/>
      </c>
      <c r="B38" t="str">
        <f>申込一覧表_女子!AU42</f>
        <v/>
      </c>
      <c r="C38" t="str">
        <f>申込一覧表_女子!AY42</f>
        <v/>
      </c>
      <c r="D38" t="str">
        <f>申込一覧表_女子!AK42</f>
        <v/>
      </c>
      <c r="E38">
        <v>0</v>
      </c>
      <c r="F38">
        <v>5</v>
      </c>
      <c r="G38" t="str">
        <f>申込一覧表_女子!BD42</f>
        <v>999:99.99</v>
      </c>
    </row>
    <row r="39" spans="1:7">
      <c r="A39" t="str">
        <f>IF(申込一覧表_女子!I43="","",申込一覧表_女子!AH43)</f>
        <v/>
      </c>
      <c r="B39" t="str">
        <f>申込一覧表_女子!AU43</f>
        <v/>
      </c>
      <c r="C39" t="str">
        <f>申込一覧表_女子!AY43</f>
        <v/>
      </c>
      <c r="D39" t="str">
        <f>申込一覧表_女子!AK43</f>
        <v/>
      </c>
      <c r="E39">
        <v>0</v>
      </c>
      <c r="F39">
        <v>5</v>
      </c>
      <c r="G39" t="str">
        <f>申込一覧表_女子!BD43</f>
        <v>999:99.99</v>
      </c>
    </row>
    <row r="40" spans="1:7">
      <c r="A40" t="str">
        <f>IF(申込一覧表_女子!I44="","",申込一覧表_女子!AH44)</f>
        <v/>
      </c>
      <c r="B40" t="str">
        <f>申込一覧表_女子!AU44</f>
        <v/>
      </c>
      <c r="C40" t="str">
        <f>申込一覧表_女子!AY44</f>
        <v/>
      </c>
      <c r="D40" t="str">
        <f>申込一覧表_女子!AK44</f>
        <v/>
      </c>
      <c r="E40">
        <v>0</v>
      </c>
      <c r="F40">
        <v>5</v>
      </c>
      <c r="G40" t="str">
        <f>申込一覧表_女子!BD44</f>
        <v>999:99.99</v>
      </c>
    </row>
    <row r="41" spans="1:7">
      <c r="A41" t="str">
        <f>IF(申込一覧表_女子!I45="","",申込一覧表_女子!AH45)</f>
        <v/>
      </c>
      <c r="B41" t="str">
        <f>申込一覧表_女子!AU45</f>
        <v/>
      </c>
      <c r="C41" t="str">
        <f>申込一覧表_女子!AY45</f>
        <v/>
      </c>
      <c r="D41" t="str">
        <f>申込一覧表_女子!AK45</f>
        <v/>
      </c>
      <c r="E41">
        <v>0</v>
      </c>
      <c r="F41">
        <v>5</v>
      </c>
      <c r="G41" t="str">
        <f>申込一覧表_女子!BD45</f>
        <v>999:99.99</v>
      </c>
    </row>
    <row r="42" spans="1:7">
      <c r="A42" t="str">
        <f>IF(申込一覧表_女子!I46="","",申込一覧表_女子!AH46)</f>
        <v/>
      </c>
      <c r="B42" t="str">
        <f>申込一覧表_女子!AU46</f>
        <v/>
      </c>
      <c r="C42" t="str">
        <f>申込一覧表_女子!AY46</f>
        <v/>
      </c>
      <c r="D42" t="str">
        <f>申込一覧表_女子!AK46</f>
        <v/>
      </c>
      <c r="E42">
        <v>0</v>
      </c>
      <c r="F42">
        <v>5</v>
      </c>
      <c r="G42" t="str">
        <f>申込一覧表_女子!BD46</f>
        <v>999:99.99</v>
      </c>
    </row>
    <row r="43" spans="1:7">
      <c r="A43" t="str">
        <f>IF(申込一覧表_女子!I47="","",申込一覧表_女子!AH47)</f>
        <v/>
      </c>
      <c r="B43" t="str">
        <f>申込一覧表_女子!AU47</f>
        <v/>
      </c>
      <c r="C43" t="str">
        <f>申込一覧表_女子!AY47</f>
        <v/>
      </c>
      <c r="D43" t="str">
        <f>申込一覧表_女子!AK47</f>
        <v/>
      </c>
      <c r="E43">
        <v>0</v>
      </c>
      <c r="F43">
        <v>5</v>
      </c>
      <c r="G43" t="str">
        <f>申込一覧表_女子!BD47</f>
        <v>999:99.99</v>
      </c>
    </row>
    <row r="44" spans="1:7">
      <c r="A44" t="str">
        <f>IF(申込一覧表_女子!I48="","",申込一覧表_女子!AH48)</f>
        <v/>
      </c>
      <c r="B44" t="str">
        <f>申込一覧表_女子!AU48</f>
        <v/>
      </c>
      <c r="C44" t="str">
        <f>申込一覧表_女子!AY48</f>
        <v/>
      </c>
      <c r="D44" t="str">
        <f>申込一覧表_女子!AK48</f>
        <v/>
      </c>
      <c r="E44">
        <v>0</v>
      </c>
      <c r="F44">
        <v>5</v>
      </c>
      <c r="G44" t="str">
        <f>申込一覧表_女子!BD48</f>
        <v>999:99.99</v>
      </c>
    </row>
    <row r="45" spans="1:7">
      <c r="A45" t="str">
        <f>IF(申込一覧表_女子!I49="","",申込一覧表_女子!AH49)</f>
        <v/>
      </c>
      <c r="B45" t="str">
        <f>申込一覧表_女子!AU49</f>
        <v/>
      </c>
      <c r="C45" t="str">
        <f>申込一覧表_女子!AY49</f>
        <v/>
      </c>
      <c r="D45" t="str">
        <f>申込一覧表_女子!AK49</f>
        <v/>
      </c>
      <c r="E45">
        <v>0</v>
      </c>
      <c r="F45">
        <v>5</v>
      </c>
      <c r="G45" t="str">
        <f>申込一覧表_女子!BD49</f>
        <v>999:99.99</v>
      </c>
    </row>
    <row r="46" spans="1:7">
      <c r="A46" t="str">
        <f>IF(申込一覧表_女子!I50="","",申込一覧表_女子!AH50)</f>
        <v/>
      </c>
      <c r="B46" t="str">
        <f>申込一覧表_女子!AU50</f>
        <v/>
      </c>
      <c r="C46" t="str">
        <f>申込一覧表_女子!AY50</f>
        <v/>
      </c>
      <c r="D46" t="str">
        <f>申込一覧表_女子!AK50</f>
        <v/>
      </c>
      <c r="E46">
        <v>0</v>
      </c>
      <c r="F46">
        <v>5</v>
      </c>
      <c r="G46" t="str">
        <f>申込一覧表_女子!BD50</f>
        <v>999:99.99</v>
      </c>
    </row>
    <row r="47" spans="1:7">
      <c r="A47" t="str">
        <f>IF(申込一覧表_女子!I51="","",申込一覧表_女子!AH51)</f>
        <v/>
      </c>
      <c r="B47" t="str">
        <f>申込一覧表_女子!AU51</f>
        <v/>
      </c>
      <c r="C47" t="str">
        <f>申込一覧表_女子!AY51</f>
        <v/>
      </c>
      <c r="D47" t="str">
        <f>申込一覧表_女子!AK51</f>
        <v/>
      </c>
      <c r="E47">
        <v>0</v>
      </c>
      <c r="F47">
        <v>5</v>
      </c>
      <c r="G47" t="str">
        <f>申込一覧表_女子!BD51</f>
        <v>999:99.99</v>
      </c>
    </row>
    <row r="48" spans="1:7">
      <c r="A48" t="str">
        <f>IF(申込一覧表_女子!I52="","",申込一覧表_女子!AH52)</f>
        <v/>
      </c>
      <c r="B48" t="str">
        <f>申込一覧表_女子!AU52</f>
        <v/>
      </c>
      <c r="C48" t="str">
        <f>申込一覧表_女子!AY52</f>
        <v/>
      </c>
      <c r="D48" t="str">
        <f>申込一覧表_女子!AK52</f>
        <v/>
      </c>
      <c r="E48">
        <v>0</v>
      </c>
      <c r="F48">
        <v>5</v>
      </c>
      <c r="G48" t="str">
        <f>申込一覧表_女子!BD52</f>
        <v>999:99.99</v>
      </c>
    </row>
    <row r="49" spans="1:7">
      <c r="A49" t="str">
        <f>IF(申込一覧表_女子!I53="","",申込一覧表_女子!AH53)</f>
        <v/>
      </c>
      <c r="B49" t="str">
        <f>申込一覧表_女子!AU53</f>
        <v/>
      </c>
      <c r="C49" t="str">
        <f>申込一覧表_女子!AY53</f>
        <v/>
      </c>
      <c r="D49" t="str">
        <f>申込一覧表_女子!AK53</f>
        <v/>
      </c>
      <c r="E49">
        <v>0</v>
      </c>
      <c r="F49">
        <v>5</v>
      </c>
      <c r="G49" t="str">
        <f>申込一覧表_女子!BD53</f>
        <v>999:99.99</v>
      </c>
    </row>
    <row r="50" spans="1:7">
      <c r="A50" t="str">
        <f>IF(申込一覧表_女子!I54="","",申込一覧表_女子!AH54)</f>
        <v/>
      </c>
      <c r="B50" t="str">
        <f>申込一覧表_女子!AU54</f>
        <v/>
      </c>
      <c r="C50" t="str">
        <f>申込一覧表_女子!AY54</f>
        <v/>
      </c>
      <c r="D50" t="str">
        <f>申込一覧表_女子!AK54</f>
        <v/>
      </c>
      <c r="E50">
        <v>0</v>
      </c>
      <c r="F50">
        <v>5</v>
      </c>
      <c r="G50" t="str">
        <f>申込一覧表_女子!BD54</f>
        <v>999:99.99</v>
      </c>
    </row>
    <row r="51" spans="1:7">
      <c r="A51" t="str">
        <f>IF(申込一覧表_女子!I55="","",申込一覧表_女子!AH55)</f>
        <v/>
      </c>
      <c r="B51" t="str">
        <f>申込一覧表_女子!AU55</f>
        <v/>
      </c>
      <c r="C51" t="str">
        <f>申込一覧表_女子!AY55</f>
        <v/>
      </c>
      <c r="D51" t="str">
        <f>申込一覧表_女子!AK55</f>
        <v/>
      </c>
      <c r="E51">
        <v>0</v>
      </c>
      <c r="F51">
        <v>5</v>
      </c>
      <c r="G51" t="str">
        <f>申込一覧表_女子!BD55</f>
        <v>999:99.99</v>
      </c>
    </row>
    <row r="52" spans="1:7">
      <c r="A52" t="str">
        <f>IF(申込一覧表_女子!I56="","",申込一覧表_女子!AH56)</f>
        <v/>
      </c>
      <c r="B52" t="str">
        <f>申込一覧表_女子!AU56</f>
        <v/>
      </c>
      <c r="C52" t="str">
        <f>申込一覧表_女子!AY56</f>
        <v/>
      </c>
      <c r="D52" t="str">
        <f>申込一覧表_女子!AK56</f>
        <v/>
      </c>
      <c r="E52">
        <v>0</v>
      </c>
      <c r="F52">
        <v>5</v>
      </c>
      <c r="G52" t="str">
        <f>申込一覧表_女子!BD56</f>
        <v>999:99.99</v>
      </c>
    </row>
    <row r="53" spans="1:7">
      <c r="A53" t="str">
        <f>IF(申込一覧表_女子!I57="","",申込一覧表_女子!AH57)</f>
        <v/>
      </c>
      <c r="B53" t="str">
        <f>申込一覧表_女子!AU57</f>
        <v/>
      </c>
      <c r="C53" t="str">
        <f>申込一覧表_女子!AY57</f>
        <v/>
      </c>
      <c r="D53" t="str">
        <f>申込一覧表_女子!AK57</f>
        <v/>
      </c>
      <c r="E53">
        <v>0</v>
      </c>
      <c r="F53">
        <v>5</v>
      </c>
      <c r="G53" t="str">
        <f>申込一覧表_女子!BD57</f>
        <v>999:99.99</v>
      </c>
    </row>
    <row r="54" spans="1:7">
      <c r="A54" t="str">
        <f>IF(申込一覧表_女子!I58="","",申込一覧表_女子!AH58)</f>
        <v/>
      </c>
      <c r="B54" t="str">
        <f>申込一覧表_女子!AU58</f>
        <v/>
      </c>
      <c r="C54" t="str">
        <f>申込一覧表_女子!AY58</f>
        <v/>
      </c>
      <c r="D54" t="str">
        <f>申込一覧表_女子!AK58</f>
        <v/>
      </c>
      <c r="E54">
        <v>0</v>
      </c>
      <c r="F54">
        <v>5</v>
      </c>
      <c r="G54" t="str">
        <f>申込一覧表_女子!BD58</f>
        <v>999:99.99</v>
      </c>
    </row>
    <row r="55" spans="1:7">
      <c r="A55" t="str">
        <f>IF(申込一覧表_女子!I59="","",申込一覧表_女子!AH59)</f>
        <v/>
      </c>
      <c r="B55" t="str">
        <f>申込一覧表_女子!AU59</f>
        <v/>
      </c>
      <c r="C55" t="str">
        <f>申込一覧表_女子!AY59</f>
        <v/>
      </c>
      <c r="D55" t="str">
        <f>申込一覧表_女子!AK59</f>
        <v/>
      </c>
      <c r="E55">
        <v>0</v>
      </c>
      <c r="F55">
        <v>5</v>
      </c>
      <c r="G55" t="str">
        <f>申込一覧表_女子!BD59</f>
        <v>999:99.99</v>
      </c>
    </row>
    <row r="56" spans="1:7">
      <c r="A56" t="str">
        <f>IF(申込一覧表_女子!I60="","",申込一覧表_女子!AH60)</f>
        <v/>
      </c>
      <c r="B56" t="str">
        <f>申込一覧表_女子!AU60</f>
        <v/>
      </c>
      <c r="C56" t="str">
        <f>申込一覧表_女子!AY60</f>
        <v/>
      </c>
      <c r="D56" t="str">
        <f>申込一覧表_女子!AK60</f>
        <v/>
      </c>
      <c r="E56">
        <v>0</v>
      </c>
      <c r="F56">
        <v>5</v>
      </c>
      <c r="G56" t="str">
        <f>申込一覧表_女子!BD60</f>
        <v>999:99.99</v>
      </c>
    </row>
    <row r="57" spans="1:7">
      <c r="A57" t="str">
        <f>IF(申込一覧表_女子!I61="","",申込一覧表_女子!AH61)</f>
        <v/>
      </c>
      <c r="B57" t="str">
        <f>申込一覧表_女子!AU61</f>
        <v/>
      </c>
      <c r="C57" t="str">
        <f>申込一覧表_女子!AY61</f>
        <v/>
      </c>
      <c r="D57" t="str">
        <f>申込一覧表_女子!AK61</f>
        <v/>
      </c>
      <c r="E57">
        <v>0</v>
      </c>
      <c r="F57">
        <v>5</v>
      </c>
      <c r="G57" t="str">
        <f>申込一覧表_女子!BD61</f>
        <v>999:99.99</v>
      </c>
    </row>
    <row r="58" spans="1:7">
      <c r="A58" t="str">
        <f>IF(申込一覧表_女子!I62="","",申込一覧表_女子!AH62)</f>
        <v/>
      </c>
      <c r="B58" t="str">
        <f>申込一覧表_女子!AU62</f>
        <v/>
      </c>
      <c r="C58" t="str">
        <f>申込一覧表_女子!AY62</f>
        <v/>
      </c>
      <c r="D58" t="str">
        <f>申込一覧表_女子!AK62</f>
        <v/>
      </c>
      <c r="E58">
        <v>0</v>
      </c>
      <c r="F58">
        <v>5</v>
      </c>
      <c r="G58" t="str">
        <f>申込一覧表_女子!BD62</f>
        <v>999:99.99</v>
      </c>
    </row>
    <row r="59" spans="1:7">
      <c r="A59" t="str">
        <f>IF(申込一覧表_女子!I63="","",申込一覧表_女子!AH63)</f>
        <v/>
      </c>
      <c r="B59" t="str">
        <f>申込一覧表_女子!AU63</f>
        <v/>
      </c>
      <c r="C59" t="str">
        <f>申込一覧表_女子!AY63</f>
        <v/>
      </c>
      <c r="D59" t="str">
        <f>申込一覧表_女子!AK63</f>
        <v/>
      </c>
      <c r="E59">
        <v>0</v>
      </c>
      <c r="F59">
        <v>5</v>
      </c>
      <c r="G59" t="str">
        <f>申込一覧表_女子!BD63</f>
        <v>999:99.99</v>
      </c>
    </row>
    <row r="60" spans="1:7">
      <c r="A60" t="str">
        <f>IF(申込一覧表_女子!I64="","",申込一覧表_女子!AH64)</f>
        <v/>
      </c>
      <c r="B60" t="str">
        <f>申込一覧表_女子!AU64</f>
        <v/>
      </c>
      <c r="C60" t="str">
        <f>申込一覧表_女子!AY64</f>
        <v/>
      </c>
      <c r="D60" t="str">
        <f>申込一覧表_女子!AK64</f>
        <v/>
      </c>
      <c r="E60">
        <v>0</v>
      </c>
      <c r="F60">
        <v>5</v>
      </c>
      <c r="G60" t="str">
        <f>申込一覧表_女子!BD64</f>
        <v>999:99.99</v>
      </c>
    </row>
    <row r="61" spans="1:7">
      <c r="A61" t="str">
        <f>IF(申込一覧表_女子!I65="","",申込一覧表_女子!AH65)</f>
        <v/>
      </c>
      <c r="B61" t="str">
        <f>申込一覧表_女子!AU65</f>
        <v/>
      </c>
      <c r="C61" t="str">
        <f>申込一覧表_女子!AY65</f>
        <v/>
      </c>
      <c r="D61" t="str">
        <f>申込一覧表_女子!AK65</f>
        <v/>
      </c>
      <c r="E61">
        <v>0</v>
      </c>
      <c r="F61">
        <v>5</v>
      </c>
      <c r="G61" t="str">
        <f>申込一覧表_女子!BD65</f>
        <v>999:99.99</v>
      </c>
    </row>
    <row r="62" spans="1:7">
      <c r="A62" t="str">
        <f>IF(申込一覧表_女子!I66="","",申込一覧表_女子!AH66)</f>
        <v/>
      </c>
      <c r="B62" t="str">
        <f>申込一覧表_女子!AU66</f>
        <v/>
      </c>
      <c r="C62" t="str">
        <f>申込一覧表_女子!AY66</f>
        <v/>
      </c>
      <c r="D62" t="str">
        <f>申込一覧表_女子!AK66</f>
        <v/>
      </c>
      <c r="E62">
        <v>0</v>
      </c>
      <c r="F62">
        <v>5</v>
      </c>
      <c r="G62" t="str">
        <f>申込一覧表_女子!BD66</f>
        <v>999:99.99</v>
      </c>
    </row>
    <row r="63" spans="1:7">
      <c r="A63" t="str">
        <f>IF(申込一覧表_女子!I67="","",申込一覧表_女子!AH67)</f>
        <v/>
      </c>
      <c r="B63" t="str">
        <f>申込一覧表_女子!AU67</f>
        <v/>
      </c>
      <c r="C63" t="str">
        <f>申込一覧表_女子!AY67</f>
        <v/>
      </c>
      <c r="D63" t="str">
        <f>申込一覧表_女子!AK67</f>
        <v/>
      </c>
      <c r="E63">
        <v>0</v>
      </c>
      <c r="F63">
        <v>5</v>
      </c>
      <c r="G63" t="str">
        <f>申込一覧表_女子!BD67</f>
        <v>999:99.99</v>
      </c>
    </row>
    <row r="64" spans="1:7">
      <c r="A64" t="str">
        <f>IF(申込一覧表_女子!I68="","",申込一覧表_女子!AH68)</f>
        <v/>
      </c>
      <c r="B64" t="str">
        <f>申込一覧表_女子!AU68</f>
        <v/>
      </c>
      <c r="C64" t="str">
        <f>申込一覧表_女子!AY68</f>
        <v/>
      </c>
      <c r="D64" t="str">
        <f>申込一覧表_女子!AK68</f>
        <v/>
      </c>
      <c r="E64">
        <v>0</v>
      </c>
      <c r="F64">
        <v>5</v>
      </c>
      <c r="G64" t="str">
        <f>申込一覧表_女子!BD68</f>
        <v>999:99.99</v>
      </c>
    </row>
    <row r="65" spans="1:7">
      <c r="A65" t="str">
        <f>IF(申込一覧表_女子!I69="","",申込一覧表_女子!AH69)</f>
        <v/>
      </c>
      <c r="B65" t="str">
        <f>申込一覧表_女子!AU69</f>
        <v/>
      </c>
      <c r="C65" t="str">
        <f>申込一覧表_女子!AY69</f>
        <v/>
      </c>
      <c r="D65" t="str">
        <f>申込一覧表_女子!AK69</f>
        <v/>
      </c>
      <c r="E65">
        <v>0</v>
      </c>
      <c r="F65">
        <v>5</v>
      </c>
      <c r="G65" t="str">
        <f>申込一覧表_女子!BD69</f>
        <v>999:99.99</v>
      </c>
    </row>
    <row r="66" spans="1:7">
      <c r="A66" t="str">
        <f>IF(申込一覧表_女子!I70="","",申込一覧表_女子!AH70)</f>
        <v/>
      </c>
      <c r="B66" t="str">
        <f>申込一覧表_女子!AU70</f>
        <v/>
      </c>
      <c r="C66" t="str">
        <f>申込一覧表_女子!AY70</f>
        <v/>
      </c>
      <c r="D66" t="str">
        <f>申込一覧表_女子!AK70</f>
        <v/>
      </c>
      <c r="E66">
        <v>0</v>
      </c>
      <c r="F66">
        <v>5</v>
      </c>
      <c r="G66" t="str">
        <f>申込一覧表_女子!BD70</f>
        <v>999:99.99</v>
      </c>
    </row>
    <row r="67" spans="1:7">
      <c r="A67" t="str">
        <f>IF(申込一覧表_女子!I71="","",申込一覧表_女子!AH71)</f>
        <v/>
      </c>
      <c r="B67" t="str">
        <f>申込一覧表_女子!AU71</f>
        <v/>
      </c>
      <c r="C67" t="str">
        <f>申込一覧表_女子!AY71</f>
        <v/>
      </c>
      <c r="D67" t="str">
        <f>申込一覧表_女子!AK71</f>
        <v/>
      </c>
      <c r="E67">
        <v>0</v>
      </c>
      <c r="F67">
        <v>5</v>
      </c>
      <c r="G67" t="str">
        <f>申込一覧表_女子!BD71</f>
        <v>999:99.99</v>
      </c>
    </row>
    <row r="68" spans="1:7" ht="15" customHeight="1">
      <c r="A68" t="str">
        <f>IF(申込一覧表_女子!I72="","",申込一覧表_女子!AH72)</f>
        <v/>
      </c>
      <c r="B68" t="str">
        <f>申込一覧表_女子!AU72</f>
        <v/>
      </c>
      <c r="C68" t="str">
        <f>申込一覧表_女子!AY72</f>
        <v/>
      </c>
      <c r="D68" t="str">
        <f>申込一覧表_女子!AK72</f>
        <v/>
      </c>
      <c r="E68">
        <v>0</v>
      </c>
      <c r="F68">
        <v>5</v>
      </c>
      <c r="G68" t="str">
        <f>申込一覧表_女子!BD72</f>
        <v>999:99.99</v>
      </c>
    </row>
    <row r="69" spans="1:7" ht="15" customHeight="1">
      <c r="A69" t="str">
        <f>IF(申込一覧表_女子!I73="","",申込一覧表_女子!AH73)</f>
        <v/>
      </c>
      <c r="B69" t="str">
        <f>申込一覧表_女子!AU73</f>
        <v/>
      </c>
      <c r="C69" t="str">
        <f>申込一覧表_女子!AY73</f>
        <v/>
      </c>
      <c r="D69" t="str">
        <f>申込一覧表_女子!AK73</f>
        <v/>
      </c>
      <c r="E69">
        <v>0</v>
      </c>
      <c r="F69">
        <v>5</v>
      </c>
      <c r="G69" t="str">
        <f>申込一覧表_女子!BD73</f>
        <v>999:99.99</v>
      </c>
    </row>
    <row r="70" spans="1:7" ht="15" customHeight="1">
      <c r="A70" t="str">
        <f>IF(申込一覧表_女子!I74="","",申込一覧表_女子!AH74)</f>
        <v/>
      </c>
      <c r="B70" t="str">
        <f>申込一覧表_女子!AU74</f>
        <v/>
      </c>
      <c r="C70" t="str">
        <f>申込一覧表_女子!AY74</f>
        <v/>
      </c>
      <c r="D70" t="str">
        <f>申込一覧表_女子!AK74</f>
        <v/>
      </c>
      <c r="E70">
        <v>0</v>
      </c>
      <c r="F70">
        <v>5</v>
      </c>
      <c r="G70" t="str">
        <f>申込一覧表_女子!BD74</f>
        <v>999:99.99</v>
      </c>
    </row>
    <row r="71" spans="1:7" ht="15" customHeight="1">
      <c r="A71" s="33" t="str">
        <f>IF(申込一覧表_女子!I75="","",申込一覧表_女子!AH75)</f>
        <v/>
      </c>
      <c r="B71" s="33" t="str">
        <f>申込一覧表_女子!AU75</f>
        <v/>
      </c>
      <c r="C71" s="33" t="str">
        <f>申込一覧表_女子!AY75</f>
        <v/>
      </c>
      <c r="D71" s="33" t="str">
        <f>申込一覧表_女子!AK75</f>
        <v/>
      </c>
      <c r="E71" s="33">
        <v>0</v>
      </c>
      <c r="F71" s="33">
        <v>5</v>
      </c>
      <c r="G71" s="33" t="str">
        <f>申込一覧表_女子!BD75</f>
        <v>999:99.99</v>
      </c>
    </row>
    <row r="73" spans="1:7">
      <c r="A73" s="33"/>
      <c r="B73" s="33"/>
      <c r="C73" s="33"/>
      <c r="D73" s="33"/>
      <c r="E73" s="33"/>
      <c r="F73" s="33"/>
      <c r="G73" s="33"/>
    </row>
    <row r="74" spans="1:7">
      <c r="A74" t="str">
        <f>IF(申込一覧表_男子!I6="","",申込一覧表_男子!AH6)</f>
        <v/>
      </c>
      <c r="B74" t="str">
        <f>申込一覧表_男子!AU6</f>
        <v/>
      </c>
      <c r="C74" s="37" t="str">
        <f>申込一覧表_男子!AY6</f>
        <v/>
      </c>
      <c r="D74" t="str">
        <f>申込一覧表_男子!AK6</f>
        <v/>
      </c>
      <c r="E74">
        <v>0</v>
      </c>
      <c r="F74">
        <v>0</v>
      </c>
      <c r="G74" s="37" t="str">
        <f>申込一覧表_男子!BD6</f>
        <v>999:99.99</v>
      </c>
    </row>
    <row r="75" spans="1:7">
      <c r="A75" t="str">
        <f>IF(申込一覧表_男子!I7="","",申込一覧表_男子!AH7)</f>
        <v/>
      </c>
      <c r="B75" t="str">
        <f>申込一覧表_男子!AU7</f>
        <v/>
      </c>
      <c r="C75" t="str">
        <f>申込一覧表_男子!AY7</f>
        <v/>
      </c>
      <c r="D75" t="str">
        <f>申込一覧表_男子!AK7</f>
        <v/>
      </c>
      <c r="E75">
        <v>0</v>
      </c>
      <c r="F75">
        <v>0</v>
      </c>
      <c r="G75" t="str">
        <f>申込一覧表_男子!BD7</f>
        <v>999:99.99</v>
      </c>
    </row>
    <row r="76" spans="1:7">
      <c r="A76" t="str">
        <f>IF(申込一覧表_男子!I8="","",申込一覧表_男子!AH8)</f>
        <v/>
      </c>
      <c r="B76" t="str">
        <f>申込一覧表_男子!AU8</f>
        <v/>
      </c>
      <c r="C76" t="str">
        <f>申込一覧表_男子!AY8</f>
        <v/>
      </c>
      <c r="D76" t="str">
        <f>申込一覧表_男子!AK8</f>
        <v/>
      </c>
      <c r="E76">
        <v>0</v>
      </c>
      <c r="F76">
        <v>0</v>
      </c>
      <c r="G76" t="str">
        <f>申込一覧表_男子!BD8</f>
        <v>999:99.99</v>
      </c>
    </row>
    <row r="77" spans="1:7">
      <c r="A77" t="str">
        <f>IF(申込一覧表_男子!I9="","",申込一覧表_男子!AH9)</f>
        <v/>
      </c>
      <c r="B77" t="str">
        <f>申込一覧表_男子!AU9</f>
        <v/>
      </c>
      <c r="C77" t="str">
        <f>申込一覧表_男子!AY9</f>
        <v/>
      </c>
      <c r="D77" t="str">
        <f>申込一覧表_男子!AK9</f>
        <v/>
      </c>
      <c r="E77">
        <v>0</v>
      </c>
      <c r="F77">
        <v>0</v>
      </c>
      <c r="G77" t="str">
        <f>申込一覧表_男子!BD9</f>
        <v>999:99.99</v>
      </c>
    </row>
    <row r="78" spans="1:7">
      <c r="A78" t="str">
        <f>IF(申込一覧表_男子!I10="","",申込一覧表_男子!AH10)</f>
        <v/>
      </c>
      <c r="B78" t="str">
        <f>申込一覧表_男子!AU10</f>
        <v/>
      </c>
      <c r="C78" t="str">
        <f>申込一覧表_男子!AY10</f>
        <v/>
      </c>
      <c r="D78" t="str">
        <f>申込一覧表_男子!AK10</f>
        <v/>
      </c>
      <c r="E78">
        <v>0</v>
      </c>
      <c r="F78">
        <v>0</v>
      </c>
      <c r="G78" t="str">
        <f>申込一覧表_男子!BD10</f>
        <v>999:99.99</v>
      </c>
    </row>
    <row r="79" spans="1:7">
      <c r="A79" t="str">
        <f>IF(申込一覧表_男子!I11="","",申込一覧表_男子!AH11)</f>
        <v/>
      </c>
      <c r="B79" t="str">
        <f>申込一覧表_男子!AU11</f>
        <v/>
      </c>
      <c r="C79" t="str">
        <f>申込一覧表_男子!AY11</f>
        <v/>
      </c>
      <c r="D79" t="str">
        <f>申込一覧表_男子!AK11</f>
        <v/>
      </c>
      <c r="E79">
        <v>0</v>
      </c>
      <c r="F79">
        <v>0</v>
      </c>
      <c r="G79" t="str">
        <f>申込一覧表_男子!BD11</f>
        <v>999:99.99</v>
      </c>
    </row>
    <row r="80" spans="1:7">
      <c r="A80" t="str">
        <f>IF(申込一覧表_男子!I12="","",申込一覧表_男子!AH12)</f>
        <v/>
      </c>
      <c r="B80" t="str">
        <f>申込一覧表_男子!AU12</f>
        <v/>
      </c>
      <c r="C80" t="str">
        <f>申込一覧表_男子!AY12</f>
        <v/>
      </c>
      <c r="D80" t="str">
        <f>申込一覧表_男子!AK12</f>
        <v/>
      </c>
      <c r="E80">
        <v>0</v>
      </c>
      <c r="F80">
        <v>0</v>
      </c>
      <c r="G80" t="str">
        <f>申込一覧表_男子!BD12</f>
        <v>999:99.99</v>
      </c>
    </row>
    <row r="81" spans="1:7">
      <c r="A81" t="str">
        <f>IF(申込一覧表_男子!I13="","",申込一覧表_男子!AH13)</f>
        <v/>
      </c>
      <c r="B81" t="str">
        <f>申込一覧表_男子!AU13</f>
        <v/>
      </c>
      <c r="C81" t="str">
        <f>申込一覧表_男子!AY13</f>
        <v/>
      </c>
      <c r="D81" t="str">
        <f>申込一覧表_男子!AK13</f>
        <v/>
      </c>
      <c r="E81">
        <v>0</v>
      </c>
      <c r="F81">
        <v>0</v>
      </c>
      <c r="G81" t="str">
        <f>申込一覧表_男子!BD13</f>
        <v>999:99.99</v>
      </c>
    </row>
    <row r="82" spans="1:7">
      <c r="A82" t="str">
        <f>IF(申込一覧表_男子!I14="","",申込一覧表_男子!AH14)</f>
        <v/>
      </c>
      <c r="B82" t="str">
        <f>申込一覧表_男子!AU14</f>
        <v/>
      </c>
      <c r="C82" t="str">
        <f>申込一覧表_男子!AY14</f>
        <v/>
      </c>
      <c r="D82" t="str">
        <f>申込一覧表_男子!AK14</f>
        <v/>
      </c>
      <c r="E82">
        <v>0</v>
      </c>
      <c r="F82">
        <v>0</v>
      </c>
      <c r="G82" t="str">
        <f>申込一覧表_男子!BD14</f>
        <v>999:99.99</v>
      </c>
    </row>
    <row r="83" spans="1:7">
      <c r="A83" t="str">
        <f>IF(申込一覧表_男子!I15="","",申込一覧表_男子!AH15)</f>
        <v/>
      </c>
      <c r="B83" t="str">
        <f>申込一覧表_男子!AU15</f>
        <v/>
      </c>
      <c r="C83" t="str">
        <f>申込一覧表_男子!AY15</f>
        <v/>
      </c>
      <c r="D83" t="str">
        <f>申込一覧表_男子!AK15</f>
        <v/>
      </c>
      <c r="E83">
        <v>0</v>
      </c>
      <c r="F83">
        <v>0</v>
      </c>
      <c r="G83" t="str">
        <f>申込一覧表_男子!BD15</f>
        <v>999:99.99</v>
      </c>
    </row>
    <row r="84" spans="1:7">
      <c r="A84" t="str">
        <f>IF(申込一覧表_男子!I16="","",申込一覧表_男子!AH16)</f>
        <v/>
      </c>
      <c r="B84" t="str">
        <f>申込一覧表_男子!AU16</f>
        <v/>
      </c>
      <c r="C84" t="str">
        <f>申込一覧表_男子!AY16</f>
        <v/>
      </c>
      <c r="D84" t="str">
        <f>申込一覧表_男子!AK16</f>
        <v/>
      </c>
      <c r="E84">
        <v>0</v>
      </c>
      <c r="F84">
        <v>0</v>
      </c>
      <c r="G84" t="str">
        <f>申込一覧表_男子!BD16</f>
        <v>999:99.99</v>
      </c>
    </row>
    <row r="85" spans="1:7">
      <c r="A85" t="str">
        <f>IF(申込一覧表_男子!I17="","",申込一覧表_男子!AH17)</f>
        <v/>
      </c>
      <c r="B85" t="str">
        <f>申込一覧表_男子!AU17</f>
        <v/>
      </c>
      <c r="C85" t="str">
        <f>申込一覧表_男子!AY17</f>
        <v/>
      </c>
      <c r="D85" t="str">
        <f>申込一覧表_男子!AK17</f>
        <v/>
      </c>
      <c r="E85">
        <v>0</v>
      </c>
      <c r="F85">
        <v>0</v>
      </c>
      <c r="G85" t="str">
        <f>申込一覧表_男子!BD17</f>
        <v>999:99.99</v>
      </c>
    </row>
    <row r="86" spans="1:7">
      <c r="A86" t="str">
        <f>IF(申込一覧表_男子!I18="","",申込一覧表_男子!AH18)</f>
        <v/>
      </c>
      <c r="B86" t="str">
        <f>申込一覧表_男子!AU18</f>
        <v/>
      </c>
      <c r="C86" t="str">
        <f>申込一覧表_男子!AY18</f>
        <v/>
      </c>
      <c r="D86" t="str">
        <f>申込一覧表_男子!AK18</f>
        <v/>
      </c>
      <c r="E86">
        <v>0</v>
      </c>
      <c r="F86">
        <v>0</v>
      </c>
      <c r="G86" t="str">
        <f>申込一覧表_男子!BD18</f>
        <v>999:99.99</v>
      </c>
    </row>
    <row r="87" spans="1:7">
      <c r="A87" t="str">
        <f>IF(申込一覧表_男子!I19="","",申込一覧表_男子!AH19)</f>
        <v/>
      </c>
      <c r="B87" t="str">
        <f>申込一覧表_男子!AU19</f>
        <v/>
      </c>
      <c r="C87" t="str">
        <f>申込一覧表_男子!AY19</f>
        <v/>
      </c>
      <c r="D87" t="str">
        <f>申込一覧表_男子!AK19</f>
        <v/>
      </c>
      <c r="E87">
        <v>0</v>
      </c>
      <c r="F87">
        <v>0</v>
      </c>
      <c r="G87" t="str">
        <f>申込一覧表_男子!BD19</f>
        <v>999:99.99</v>
      </c>
    </row>
    <row r="88" spans="1:7">
      <c r="A88" t="str">
        <f>IF(申込一覧表_男子!I20="","",申込一覧表_男子!AH20)</f>
        <v/>
      </c>
      <c r="B88" t="str">
        <f>申込一覧表_男子!AU20</f>
        <v/>
      </c>
      <c r="C88" t="str">
        <f>申込一覧表_男子!AY20</f>
        <v/>
      </c>
      <c r="D88" t="str">
        <f>申込一覧表_男子!AK20</f>
        <v/>
      </c>
      <c r="E88">
        <v>0</v>
      </c>
      <c r="F88">
        <v>0</v>
      </c>
      <c r="G88" t="str">
        <f>申込一覧表_男子!BD20</f>
        <v>999:99.99</v>
      </c>
    </row>
    <row r="89" spans="1:7">
      <c r="A89" t="str">
        <f>IF(申込一覧表_男子!I21="","",申込一覧表_男子!AH21)</f>
        <v/>
      </c>
      <c r="B89" t="str">
        <f>申込一覧表_男子!AU21</f>
        <v/>
      </c>
      <c r="C89" t="str">
        <f>申込一覧表_男子!AY21</f>
        <v/>
      </c>
      <c r="D89" t="str">
        <f>申込一覧表_男子!AK21</f>
        <v/>
      </c>
      <c r="E89">
        <v>0</v>
      </c>
      <c r="F89">
        <v>0</v>
      </c>
      <c r="G89" t="str">
        <f>申込一覧表_男子!BD21</f>
        <v>999:99.99</v>
      </c>
    </row>
    <row r="90" spans="1:7">
      <c r="A90" t="str">
        <f>IF(申込一覧表_男子!I22="","",申込一覧表_男子!AH22)</f>
        <v/>
      </c>
      <c r="B90" t="str">
        <f>申込一覧表_男子!AU22</f>
        <v/>
      </c>
      <c r="C90" t="str">
        <f>申込一覧表_男子!AY22</f>
        <v/>
      </c>
      <c r="D90" t="str">
        <f>申込一覧表_男子!AK22</f>
        <v/>
      </c>
      <c r="E90">
        <v>0</v>
      </c>
      <c r="F90">
        <v>0</v>
      </c>
      <c r="G90" t="str">
        <f>申込一覧表_男子!BD22</f>
        <v>999:99.99</v>
      </c>
    </row>
    <row r="91" spans="1:7">
      <c r="A91" t="str">
        <f>IF(申込一覧表_男子!I23="","",申込一覧表_男子!AH23)</f>
        <v/>
      </c>
      <c r="B91" t="str">
        <f>申込一覧表_男子!AU23</f>
        <v/>
      </c>
      <c r="C91" t="str">
        <f>申込一覧表_男子!AY23</f>
        <v/>
      </c>
      <c r="D91" t="str">
        <f>申込一覧表_男子!AK23</f>
        <v/>
      </c>
      <c r="E91">
        <v>0</v>
      </c>
      <c r="F91">
        <v>0</v>
      </c>
      <c r="G91" t="str">
        <f>申込一覧表_男子!BD23</f>
        <v>999:99.99</v>
      </c>
    </row>
    <row r="92" spans="1:7">
      <c r="A92" t="str">
        <f>IF(申込一覧表_男子!I24="","",申込一覧表_男子!AH24)</f>
        <v/>
      </c>
      <c r="B92" t="str">
        <f>申込一覧表_男子!AU24</f>
        <v/>
      </c>
      <c r="C92" t="str">
        <f>申込一覧表_男子!AY24</f>
        <v/>
      </c>
      <c r="D92" t="str">
        <f>申込一覧表_男子!AK24</f>
        <v/>
      </c>
      <c r="E92">
        <v>0</v>
      </c>
      <c r="F92">
        <v>0</v>
      </c>
      <c r="G92" t="str">
        <f>申込一覧表_男子!BD24</f>
        <v>999:99.99</v>
      </c>
    </row>
    <row r="93" spans="1:7">
      <c r="A93" t="str">
        <f>IF(申込一覧表_男子!I25="","",申込一覧表_男子!AH25)</f>
        <v/>
      </c>
      <c r="B93" t="str">
        <f>申込一覧表_男子!AU25</f>
        <v/>
      </c>
      <c r="C93" t="str">
        <f>申込一覧表_男子!AY25</f>
        <v/>
      </c>
      <c r="D93" t="str">
        <f>申込一覧表_男子!AK25</f>
        <v/>
      </c>
      <c r="E93">
        <v>0</v>
      </c>
      <c r="F93">
        <v>0</v>
      </c>
      <c r="G93" t="str">
        <f>申込一覧表_男子!BD25</f>
        <v>999:99.99</v>
      </c>
    </row>
    <row r="94" spans="1:7">
      <c r="A94" t="str">
        <f>IF(申込一覧表_男子!I26="","",申込一覧表_男子!AH26)</f>
        <v/>
      </c>
      <c r="B94" t="str">
        <f>申込一覧表_男子!AU26</f>
        <v/>
      </c>
      <c r="C94" t="str">
        <f>申込一覧表_男子!AY26</f>
        <v/>
      </c>
      <c r="D94" t="str">
        <f>申込一覧表_男子!AK26</f>
        <v/>
      </c>
      <c r="E94">
        <v>0</v>
      </c>
      <c r="F94">
        <v>0</v>
      </c>
      <c r="G94" t="str">
        <f>申込一覧表_男子!BD26</f>
        <v>999:99.99</v>
      </c>
    </row>
    <row r="95" spans="1:7">
      <c r="A95" t="str">
        <f>IF(申込一覧表_男子!I27="","",申込一覧表_男子!AH27)</f>
        <v/>
      </c>
      <c r="B95" t="str">
        <f>申込一覧表_男子!AU27</f>
        <v/>
      </c>
      <c r="C95" t="str">
        <f>申込一覧表_男子!AY27</f>
        <v/>
      </c>
      <c r="D95" t="str">
        <f>申込一覧表_男子!AK27</f>
        <v/>
      </c>
      <c r="E95">
        <v>0</v>
      </c>
      <c r="F95">
        <v>0</v>
      </c>
      <c r="G95" t="str">
        <f>申込一覧表_男子!BD27</f>
        <v>999:99.99</v>
      </c>
    </row>
    <row r="96" spans="1:7">
      <c r="A96" t="str">
        <f>IF(申込一覧表_男子!I28="","",申込一覧表_男子!AH28)</f>
        <v/>
      </c>
      <c r="B96" t="str">
        <f>申込一覧表_男子!AU28</f>
        <v/>
      </c>
      <c r="C96" t="str">
        <f>申込一覧表_男子!AY28</f>
        <v/>
      </c>
      <c r="D96" t="str">
        <f>申込一覧表_男子!AK28</f>
        <v/>
      </c>
      <c r="E96">
        <v>0</v>
      </c>
      <c r="F96">
        <v>0</v>
      </c>
      <c r="G96" t="str">
        <f>申込一覧表_男子!BD28</f>
        <v>999:99.99</v>
      </c>
    </row>
    <row r="97" spans="1:7">
      <c r="A97" t="str">
        <f>IF(申込一覧表_男子!I29="","",申込一覧表_男子!AH29)</f>
        <v/>
      </c>
      <c r="B97" t="str">
        <f>申込一覧表_男子!AU29</f>
        <v/>
      </c>
      <c r="C97" t="str">
        <f>申込一覧表_男子!AY29</f>
        <v/>
      </c>
      <c r="D97" t="str">
        <f>申込一覧表_男子!AK29</f>
        <v/>
      </c>
      <c r="E97">
        <v>0</v>
      </c>
      <c r="F97">
        <v>0</v>
      </c>
      <c r="G97" t="str">
        <f>申込一覧表_男子!BD29</f>
        <v>999:99.99</v>
      </c>
    </row>
    <row r="98" spans="1:7">
      <c r="A98" t="str">
        <f>IF(申込一覧表_男子!I30="","",申込一覧表_男子!AH30)</f>
        <v/>
      </c>
      <c r="B98" t="str">
        <f>申込一覧表_男子!AU30</f>
        <v/>
      </c>
      <c r="C98" t="str">
        <f>申込一覧表_男子!AY30</f>
        <v/>
      </c>
      <c r="D98" t="str">
        <f>申込一覧表_男子!AK30</f>
        <v/>
      </c>
      <c r="E98">
        <v>0</v>
      </c>
      <c r="F98">
        <v>0</v>
      </c>
      <c r="G98" t="str">
        <f>申込一覧表_男子!BD30</f>
        <v>999:99.99</v>
      </c>
    </row>
    <row r="99" spans="1:7">
      <c r="A99" t="str">
        <f>IF(申込一覧表_男子!I31="","",申込一覧表_男子!AH31)</f>
        <v/>
      </c>
      <c r="B99" t="str">
        <f>申込一覧表_男子!AU31</f>
        <v/>
      </c>
      <c r="C99" t="str">
        <f>申込一覧表_男子!AY31</f>
        <v/>
      </c>
      <c r="D99" t="str">
        <f>申込一覧表_男子!AK31</f>
        <v/>
      </c>
      <c r="E99">
        <v>0</v>
      </c>
      <c r="F99">
        <v>0</v>
      </c>
      <c r="G99" t="str">
        <f>申込一覧表_男子!BD31</f>
        <v>999:99.99</v>
      </c>
    </row>
    <row r="100" spans="1:7">
      <c r="A100" t="str">
        <f>IF(申込一覧表_男子!I32="","",申込一覧表_男子!AH32)</f>
        <v/>
      </c>
      <c r="B100" t="str">
        <f>申込一覧表_男子!AU32</f>
        <v/>
      </c>
      <c r="C100" t="str">
        <f>申込一覧表_男子!AY32</f>
        <v/>
      </c>
      <c r="D100" t="str">
        <f>申込一覧表_男子!AK32</f>
        <v/>
      </c>
      <c r="E100">
        <v>0</v>
      </c>
      <c r="F100">
        <v>0</v>
      </c>
      <c r="G100" t="str">
        <f>申込一覧表_男子!BD32</f>
        <v>999:99.99</v>
      </c>
    </row>
    <row r="101" spans="1:7">
      <c r="A101" t="str">
        <f>IF(申込一覧表_男子!I33="","",申込一覧表_男子!AH33)</f>
        <v/>
      </c>
      <c r="B101" t="str">
        <f>申込一覧表_男子!AU33</f>
        <v/>
      </c>
      <c r="C101" t="str">
        <f>申込一覧表_男子!AY33</f>
        <v/>
      </c>
      <c r="D101" t="str">
        <f>申込一覧表_男子!AK33</f>
        <v/>
      </c>
      <c r="E101">
        <v>0</v>
      </c>
      <c r="F101">
        <v>0</v>
      </c>
      <c r="G101" t="str">
        <f>申込一覧表_男子!BD33</f>
        <v>999:99.99</v>
      </c>
    </row>
    <row r="102" spans="1:7">
      <c r="A102" t="str">
        <f>IF(申込一覧表_男子!I34="","",申込一覧表_男子!AH34)</f>
        <v/>
      </c>
      <c r="B102" t="str">
        <f>申込一覧表_男子!AU34</f>
        <v/>
      </c>
      <c r="C102" t="str">
        <f>申込一覧表_男子!AY34</f>
        <v/>
      </c>
      <c r="D102" t="str">
        <f>申込一覧表_男子!AK34</f>
        <v/>
      </c>
      <c r="E102">
        <v>0</v>
      </c>
      <c r="F102">
        <v>0</v>
      </c>
      <c r="G102" t="str">
        <f>申込一覧表_男子!BD34</f>
        <v>999:99.99</v>
      </c>
    </row>
    <row r="103" spans="1:7">
      <c r="A103" t="str">
        <f>IF(申込一覧表_男子!I35="","",申込一覧表_男子!AH35)</f>
        <v/>
      </c>
      <c r="B103" t="str">
        <f>申込一覧表_男子!AU35</f>
        <v/>
      </c>
      <c r="C103" t="str">
        <f>申込一覧表_男子!AY35</f>
        <v/>
      </c>
      <c r="D103" t="str">
        <f>申込一覧表_男子!AK35</f>
        <v/>
      </c>
      <c r="E103">
        <v>0</v>
      </c>
      <c r="F103">
        <v>0</v>
      </c>
      <c r="G103" t="str">
        <f>申込一覧表_男子!BD35</f>
        <v>999:99.99</v>
      </c>
    </row>
    <row r="104" spans="1:7">
      <c r="A104" t="str">
        <f>IF(申込一覧表_男子!I36="","",申込一覧表_男子!AH36)</f>
        <v/>
      </c>
      <c r="B104" t="str">
        <f>申込一覧表_男子!AU36</f>
        <v/>
      </c>
      <c r="C104" t="str">
        <f>申込一覧表_男子!AY36</f>
        <v/>
      </c>
      <c r="D104" t="str">
        <f>申込一覧表_男子!AK36</f>
        <v/>
      </c>
      <c r="E104">
        <v>0</v>
      </c>
      <c r="F104">
        <v>0</v>
      </c>
      <c r="G104" t="str">
        <f>申込一覧表_男子!BD36</f>
        <v>999:99.99</v>
      </c>
    </row>
    <row r="105" spans="1:7">
      <c r="A105" t="str">
        <f>IF(申込一覧表_男子!I37="","",申込一覧表_男子!AH37)</f>
        <v/>
      </c>
      <c r="B105" t="str">
        <f>申込一覧表_男子!AU37</f>
        <v/>
      </c>
      <c r="C105" t="str">
        <f>申込一覧表_男子!AY37</f>
        <v/>
      </c>
      <c r="D105" t="str">
        <f>申込一覧表_男子!AK37</f>
        <v/>
      </c>
      <c r="E105">
        <v>0</v>
      </c>
      <c r="F105">
        <v>0</v>
      </c>
      <c r="G105" t="str">
        <f>申込一覧表_男子!BD37</f>
        <v>999:99.99</v>
      </c>
    </row>
    <row r="106" spans="1:7">
      <c r="A106" t="str">
        <f>IF(申込一覧表_男子!I38="","",申込一覧表_男子!AH38)</f>
        <v/>
      </c>
      <c r="B106" t="str">
        <f>申込一覧表_男子!AU38</f>
        <v/>
      </c>
      <c r="C106" t="str">
        <f>申込一覧表_男子!AY38</f>
        <v/>
      </c>
      <c r="D106" t="str">
        <f>申込一覧表_男子!AK38</f>
        <v/>
      </c>
      <c r="E106">
        <v>0</v>
      </c>
      <c r="F106">
        <v>0</v>
      </c>
      <c r="G106" t="str">
        <f>申込一覧表_男子!BD38</f>
        <v>999:99.99</v>
      </c>
    </row>
    <row r="107" spans="1:7">
      <c r="A107" t="str">
        <f>IF(申込一覧表_男子!I39="","",申込一覧表_男子!AH39)</f>
        <v/>
      </c>
      <c r="B107" t="str">
        <f>申込一覧表_男子!AU39</f>
        <v/>
      </c>
      <c r="C107" t="str">
        <f>申込一覧表_男子!AY39</f>
        <v/>
      </c>
      <c r="D107" t="str">
        <f>申込一覧表_男子!AK39</f>
        <v/>
      </c>
      <c r="E107">
        <v>0</v>
      </c>
      <c r="F107">
        <v>0</v>
      </c>
      <c r="G107" t="str">
        <f>申込一覧表_男子!BD39</f>
        <v>999:99.99</v>
      </c>
    </row>
    <row r="108" spans="1:7">
      <c r="A108" t="str">
        <f>IF(申込一覧表_男子!I40="","",申込一覧表_男子!AH40)</f>
        <v/>
      </c>
      <c r="B108" t="str">
        <f>申込一覧表_男子!AU40</f>
        <v/>
      </c>
      <c r="C108" t="str">
        <f>申込一覧表_男子!AY40</f>
        <v/>
      </c>
      <c r="D108" t="str">
        <f>申込一覧表_男子!AK40</f>
        <v/>
      </c>
      <c r="E108">
        <v>0</v>
      </c>
      <c r="F108">
        <v>0</v>
      </c>
      <c r="G108" t="str">
        <f>申込一覧表_男子!BD40</f>
        <v>999:99.99</v>
      </c>
    </row>
    <row r="109" spans="1:7">
      <c r="A109" t="str">
        <f>IF(申込一覧表_男子!I41="","",申込一覧表_男子!AH41)</f>
        <v/>
      </c>
      <c r="B109" t="str">
        <f>申込一覧表_男子!AU41</f>
        <v/>
      </c>
      <c r="C109" t="str">
        <f>申込一覧表_男子!AY41</f>
        <v/>
      </c>
      <c r="D109" t="str">
        <f>申込一覧表_男子!AK41</f>
        <v/>
      </c>
      <c r="E109">
        <v>0</v>
      </c>
      <c r="F109">
        <v>0</v>
      </c>
      <c r="G109" t="str">
        <f>申込一覧表_男子!BD41</f>
        <v>999:99.99</v>
      </c>
    </row>
    <row r="110" spans="1:7">
      <c r="A110" t="str">
        <f>IF(申込一覧表_男子!I42="","",申込一覧表_男子!AH42)</f>
        <v/>
      </c>
      <c r="B110" t="str">
        <f>申込一覧表_男子!AU42</f>
        <v/>
      </c>
      <c r="C110" t="str">
        <f>申込一覧表_男子!AY42</f>
        <v/>
      </c>
      <c r="D110" t="str">
        <f>申込一覧表_男子!AK42</f>
        <v/>
      </c>
      <c r="E110">
        <v>0</v>
      </c>
      <c r="F110">
        <v>0</v>
      </c>
      <c r="G110" t="str">
        <f>申込一覧表_男子!BD42</f>
        <v>999:99.99</v>
      </c>
    </row>
    <row r="111" spans="1:7">
      <c r="A111" t="str">
        <f>IF(申込一覧表_男子!I43="","",申込一覧表_男子!AH43)</f>
        <v/>
      </c>
      <c r="B111" t="str">
        <f>申込一覧表_男子!AU43</f>
        <v/>
      </c>
      <c r="C111" t="str">
        <f>申込一覧表_男子!AY43</f>
        <v/>
      </c>
      <c r="D111" t="str">
        <f>申込一覧表_男子!AK43</f>
        <v/>
      </c>
      <c r="E111">
        <v>0</v>
      </c>
      <c r="F111">
        <v>0</v>
      </c>
      <c r="G111" t="str">
        <f>申込一覧表_男子!BD43</f>
        <v>999:99.99</v>
      </c>
    </row>
    <row r="112" spans="1:7">
      <c r="A112" t="str">
        <f>IF(申込一覧表_男子!I44="","",申込一覧表_男子!AH44)</f>
        <v/>
      </c>
      <c r="B112" t="str">
        <f>申込一覧表_男子!AU44</f>
        <v/>
      </c>
      <c r="C112" t="str">
        <f>申込一覧表_男子!AY44</f>
        <v/>
      </c>
      <c r="D112" t="str">
        <f>申込一覧表_男子!AK44</f>
        <v/>
      </c>
      <c r="E112">
        <v>0</v>
      </c>
      <c r="F112">
        <v>0</v>
      </c>
      <c r="G112" t="str">
        <f>申込一覧表_男子!BD44</f>
        <v>999:99.99</v>
      </c>
    </row>
    <row r="113" spans="1:7">
      <c r="A113" t="str">
        <f>IF(申込一覧表_男子!I45="","",申込一覧表_男子!AH45)</f>
        <v/>
      </c>
      <c r="B113" t="str">
        <f>申込一覧表_男子!AU45</f>
        <v/>
      </c>
      <c r="C113" t="str">
        <f>申込一覧表_男子!AY45</f>
        <v/>
      </c>
      <c r="D113" t="str">
        <f>申込一覧表_男子!AK45</f>
        <v/>
      </c>
      <c r="E113">
        <v>0</v>
      </c>
      <c r="F113">
        <v>0</v>
      </c>
      <c r="G113" t="str">
        <f>申込一覧表_男子!BD45</f>
        <v>999:99.99</v>
      </c>
    </row>
    <row r="114" spans="1:7">
      <c r="A114" t="str">
        <f>IF(申込一覧表_男子!I46="","",申込一覧表_男子!AH46)</f>
        <v/>
      </c>
      <c r="B114" t="str">
        <f>申込一覧表_男子!AU46</f>
        <v/>
      </c>
      <c r="C114" t="str">
        <f>申込一覧表_男子!AY46</f>
        <v/>
      </c>
      <c r="D114" t="str">
        <f>申込一覧表_男子!AK46</f>
        <v/>
      </c>
      <c r="E114">
        <v>0</v>
      </c>
      <c r="F114">
        <v>0</v>
      </c>
      <c r="G114" t="str">
        <f>申込一覧表_男子!BD46</f>
        <v>999:99.99</v>
      </c>
    </row>
    <row r="115" spans="1:7">
      <c r="A115" t="str">
        <f>IF(申込一覧表_男子!I47="","",申込一覧表_男子!AH47)</f>
        <v/>
      </c>
      <c r="B115" t="str">
        <f>申込一覧表_男子!AU47</f>
        <v/>
      </c>
      <c r="C115" t="str">
        <f>申込一覧表_男子!AY47</f>
        <v/>
      </c>
      <c r="D115" t="str">
        <f>申込一覧表_男子!AK47</f>
        <v/>
      </c>
      <c r="E115">
        <v>0</v>
      </c>
      <c r="F115">
        <v>0</v>
      </c>
      <c r="G115" t="str">
        <f>申込一覧表_男子!BD47</f>
        <v>999:99.99</v>
      </c>
    </row>
    <row r="116" spans="1:7">
      <c r="A116" t="str">
        <f>IF(申込一覧表_男子!I48="","",申込一覧表_男子!AH48)</f>
        <v/>
      </c>
      <c r="B116" t="str">
        <f>申込一覧表_男子!AU48</f>
        <v/>
      </c>
      <c r="C116" t="str">
        <f>申込一覧表_男子!AY48</f>
        <v/>
      </c>
      <c r="D116" t="str">
        <f>申込一覧表_男子!AK48</f>
        <v/>
      </c>
      <c r="E116">
        <v>0</v>
      </c>
      <c r="F116">
        <v>0</v>
      </c>
      <c r="G116" t="str">
        <f>申込一覧表_男子!BD48</f>
        <v>999:99.99</v>
      </c>
    </row>
    <row r="117" spans="1:7">
      <c r="A117" t="str">
        <f>IF(申込一覧表_男子!I49="","",申込一覧表_男子!AH49)</f>
        <v/>
      </c>
      <c r="B117" t="str">
        <f>申込一覧表_男子!AU49</f>
        <v/>
      </c>
      <c r="C117" t="str">
        <f>申込一覧表_男子!AY49</f>
        <v/>
      </c>
      <c r="D117" t="str">
        <f>申込一覧表_男子!AK49</f>
        <v/>
      </c>
      <c r="E117">
        <v>0</v>
      </c>
      <c r="F117">
        <v>0</v>
      </c>
      <c r="G117" t="str">
        <f>申込一覧表_男子!BD49</f>
        <v>999:99.99</v>
      </c>
    </row>
    <row r="118" spans="1:7">
      <c r="A118" t="str">
        <f>IF(申込一覧表_男子!I50="","",申込一覧表_男子!AH50)</f>
        <v/>
      </c>
      <c r="B118" t="str">
        <f>申込一覧表_男子!AU50</f>
        <v/>
      </c>
      <c r="C118" t="str">
        <f>申込一覧表_男子!AY50</f>
        <v/>
      </c>
      <c r="D118" t="str">
        <f>申込一覧表_男子!AK50</f>
        <v/>
      </c>
      <c r="E118">
        <v>0</v>
      </c>
      <c r="F118">
        <v>0</v>
      </c>
      <c r="G118" t="str">
        <f>申込一覧表_男子!BD50</f>
        <v>999:99.99</v>
      </c>
    </row>
    <row r="119" spans="1:7">
      <c r="A119" t="str">
        <f>IF(申込一覧表_男子!I51="","",申込一覧表_男子!AH51)</f>
        <v/>
      </c>
      <c r="B119" t="str">
        <f>申込一覧表_男子!AU51</f>
        <v/>
      </c>
      <c r="C119" t="str">
        <f>申込一覧表_男子!AY51</f>
        <v/>
      </c>
      <c r="D119" t="str">
        <f>申込一覧表_男子!AK51</f>
        <v/>
      </c>
      <c r="E119">
        <v>0</v>
      </c>
      <c r="F119">
        <v>0</v>
      </c>
      <c r="G119" t="str">
        <f>申込一覧表_男子!BD51</f>
        <v>999:99.99</v>
      </c>
    </row>
    <row r="120" spans="1:7">
      <c r="A120" t="str">
        <f>IF(申込一覧表_男子!I52="","",申込一覧表_男子!AH52)</f>
        <v/>
      </c>
      <c r="B120" t="str">
        <f>申込一覧表_男子!AU52</f>
        <v/>
      </c>
      <c r="C120" t="str">
        <f>申込一覧表_男子!AY52</f>
        <v/>
      </c>
      <c r="D120" t="str">
        <f>申込一覧表_男子!AK52</f>
        <v/>
      </c>
      <c r="E120">
        <v>0</v>
      </c>
      <c r="F120">
        <v>0</v>
      </c>
      <c r="G120" t="str">
        <f>申込一覧表_男子!BD52</f>
        <v>999:99.99</v>
      </c>
    </row>
    <row r="121" spans="1:7">
      <c r="A121" t="str">
        <f>IF(申込一覧表_男子!I53="","",申込一覧表_男子!AH53)</f>
        <v/>
      </c>
      <c r="B121" t="str">
        <f>申込一覧表_男子!AU53</f>
        <v/>
      </c>
      <c r="C121" t="str">
        <f>申込一覧表_男子!AY53</f>
        <v/>
      </c>
      <c r="D121" t="str">
        <f>申込一覧表_男子!AK53</f>
        <v/>
      </c>
      <c r="E121">
        <v>0</v>
      </c>
      <c r="F121">
        <v>0</v>
      </c>
      <c r="G121" t="str">
        <f>申込一覧表_男子!BD53</f>
        <v>999:99.99</v>
      </c>
    </row>
    <row r="122" spans="1:7">
      <c r="A122" t="str">
        <f>IF(申込一覧表_男子!I54="","",申込一覧表_男子!AH54)</f>
        <v/>
      </c>
      <c r="B122" t="str">
        <f>申込一覧表_男子!AU54</f>
        <v/>
      </c>
      <c r="C122" t="str">
        <f>申込一覧表_男子!AY54</f>
        <v/>
      </c>
      <c r="D122" t="str">
        <f>申込一覧表_男子!AK54</f>
        <v/>
      </c>
      <c r="E122">
        <v>0</v>
      </c>
      <c r="F122">
        <v>0</v>
      </c>
      <c r="G122" t="str">
        <f>申込一覧表_男子!BD54</f>
        <v>999:99.99</v>
      </c>
    </row>
    <row r="123" spans="1:7">
      <c r="A123" t="str">
        <f>IF(申込一覧表_男子!I55="","",申込一覧表_男子!AH55)</f>
        <v/>
      </c>
      <c r="B123" t="str">
        <f>申込一覧表_男子!AU55</f>
        <v/>
      </c>
      <c r="C123" t="str">
        <f>申込一覧表_男子!AY55</f>
        <v/>
      </c>
      <c r="D123" t="str">
        <f>申込一覧表_男子!AK55</f>
        <v/>
      </c>
      <c r="E123">
        <v>0</v>
      </c>
      <c r="F123">
        <v>0</v>
      </c>
      <c r="G123" t="str">
        <f>申込一覧表_男子!BD55</f>
        <v>999:99.99</v>
      </c>
    </row>
    <row r="124" spans="1:7">
      <c r="A124" t="str">
        <f>IF(申込一覧表_男子!I56="","",申込一覧表_男子!AH56)</f>
        <v/>
      </c>
      <c r="B124" t="str">
        <f>申込一覧表_男子!AU56</f>
        <v/>
      </c>
      <c r="C124" t="str">
        <f>申込一覧表_男子!AY56</f>
        <v/>
      </c>
      <c r="D124" t="str">
        <f>申込一覧表_男子!AK56</f>
        <v/>
      </c>
      <c r="E124">
        <v>0</v>
      </c>
      <c r="F124">
        <v>0</v>
      </c>
      <c r="G124" t="str">
        <f>申込一覧表_男子!BD56</f>
        <v>999:99.99</v>
      </c>
    </row>
    <row r="125" spans="1:7">
      <c r="A125" t="str">
        <f>IF(申込一覧表_男子!I57="","",申込一覧表_男子!AH57)</f>
        <v/>
      </c>
      <c r="B125" t="str">
        <f>申込一覧表_男子!AU57</f>
        <v/>
      </c>
      <c r="C125" t="str">
        <f>申込一覧表_男子!AY57</f>
        <v/>
      </c>
      <c r="D125" t="str">
        <f>申込一覧表_男子!AK57</f>
        <v/>
      </c>
      <c r="E125">
        <v>0</v>
      </c>
      <c r="F125">
        <v>0</v>
      </c>
      <c r="G125" t="str">
        <f>申込一覧表_男子!BD57</f>
        <v>999:99.99</v>
      </c>
    </row>
    <row r="126" spans="1:7">
      <c r="A126" t="str">
        <f>IF(申込一覧表_男子!I58="","",申込一覧表_男子!AH58)</f>
        <v/>
      </c>
      <c r="B126" t="str">
        <f>申込一覧表_男子!AU58</f>
        <v/>
      </c>
      <c r="C126" t="str">
        <f>申込一覧表_男子!AY58</f>
        <v/>
      </c>
      <c r="D126" t="str">
        <f>申込一覧表_男子!AK58</f>
        <v/>
      </c>
      <c r="E126">
        <v>0</v>
      </c>
      <c r="F126">
        <v>0</v>
      </c>
      <c r="G126" t="str">
        <f>申込一覧表_男子!BD58</f>
        <v>999:99.99</v>
      </c>
    </row>
    <row r="127" spans="1:7">
      <c r="A127" t="str">
        <f>IF(申込一覧表_男子!I59="","",申込一覧表_男子!AH59)</f>
        <v/>
      </c>
      <c r="B127" t="str">
        <f>申込一覧表_男子!AU59</f>
        <v/>
      </c>
      <c r="C127" t="str">
        <f>申込一覧表_男子!AY59</f>
        <v/>
      </c>
      <c r="D127" t="str">
        <f>申込一覧表_男子!AK59</f>
        <v/>
      </c>
      <c r="E127">
        <v>0</v>
      </c>
      <c r="F127">
        <v>0</v>
      </c>
      <c r="G127" t="str">
        <f>申込一覧表_男子!BD59</f>
        <v>999:99.99</v>
      </c>
    </row>
    <row r="128" spans="1:7">
      <c r="A128" t="str">
        <f>IF(申込一覧表_男子!I60="","",申込一覧表_男子!AH60)</f>
        <v/>
      </c>
      <c r="B128" t="str">
        <f>申込一覧表_男子!AU60</f>
        <v/>
      </c>
      <c r="C128" t="str">
        <f>申込一覧表_男子!AY60</f>
        <v/>
      </c>
      <c r="D128" t="str">
        <f>申込一覧表_男子!AK60</f>
        <v/>
      </c>
      <c r="E128">
        <v>0</v>
      </c>
      <c r="F128">
        <v>0</v>
      </c>
      <c r="G128" t="str">
        <f>申込一覧表_男子!BD60</f>
        <v>999:99.99</v>
      </c>
    </row>
    <row r="129" spans="1:7">
      <c r="A129" t="str">
        <f>IF(申込一覧表_男子!I61="","",申込一覧表_男子!AH61)</f>
        <v/>
      </c>
      <c r="B129" t="str">
        <f>申込一覧表_男子!AU61</f>
        <v/>
      </c>
      <c r="C129" t="str">
        <f>申込一覧表_男子!AY61</f>
        <v/>
      </c>
      <c r="D129" t="str">
        <f>申込一覧表_男子!AK61</f>
        <v/>
      </c>
      <c r="E129">
        <v>0</v>
      </c>
      <c r="F129">
        <v>0</v>
      </c>
      <c r="G129" t="str">
        <f>申込一覧表_男子!BD61</f>
        <v>999:99.99</v>
      </c>
    </row>
    <row r="130" spans="1:7">
      <c r="A130" t="str">
        <f>IF(申込一覧表_男子!I62="","",申込一覧表_男子!AH62)</f>
        <v/>
      </c>
      <c r="B130" t="str">
        <f>申込一覧表_男子!AU62</f>
        <v/>
      </c>
      <c r="C130" t="str">
        <f>申込一覧表_男子!AY62</f>
        <v/>
      </c>
      <c r="D130" t="str">
        <f>申込一覧表_男子!AK62</f>
        <v/>
      </c>
      <c r="E130">
        <v>0</v>
      </c>
      <c r="F130">
        <v>0</v>
      </c>
      <c r="G130" t="str">
        <f>申込一覧表_男子!BD62</f>
        <v>999:99.99</v>
      </c>
    </row>
    <row r="131" spans="1:7">
      <c r="A131" t="str">
        <f>IF(申込一覧表_男子!I63="","",申込一覧表_男子!AH63)</f>
        <v/>
      </c>
      <c r="B131" t="str">
        <f>申込一覧表_男子!AU63</f>
        <v/>
      </c>
      <c r="C131" t="str">
        <f>申込一覧表_男子!AY63</f>
        <v/>
      </c>
      <c r="D131" t="str">
        <f>申込一覧表_男子!AK63</f>
        <v/>
      </c>
      <c r="E131">
        <v>0</v>
      </c>
      <c r="F131">
        <v>0</v>
      </c>
      <c r="G131" t="str">
        <f>申込一覧表_男子!BD63</f>
        <v>999:99.99</v>
      </c>
    </row>
    <row r="132" spans="1:7">
      <c r="A132" t="str">
        <f>IF(申込一覧表_男子!I64="","",申込一覧表_男子!AH64)</f>
        <v/>
      </c>
      <c r="B132" t="str">
        <f>申込一覧表_男子!AU64</f>
        <v/>
      </c>
      <c r="C132" t="str">
        <f>申込一覧表_男子!AY64</f>
        <v/>
      </c>
      <c r="D132" t="str">
        <f>申込一覧表_男子!AK64</f>
        <v/>
      </c>
      <c r="E132">
        <v>0</v>
      </c>
      <c r="F132">
        <v>0</v>
      </c>
      <c r="G132" t="str">
        <f>申込一覧表_男子!BD64</f>
        <v>999:99.99</v>
      </c>
    </row>
    <row r="133" spans="1:7">
      <c r="A133" t="str">
        <f>IF(申込一覧表_男子!I65="","",申込一覧表_男子!AH65)</f>
        <v/>
      </c>
      <c r="B133" t="str">
        <f>申込一覧表_男子!AU65</f>
        <v/>
      </c>
      <c r="C133" t="str">
        <f>申込一覧表_男子!AY65</f>
        <v/>
      </c>
      <c r="D133" t="str">
        <f>申込一覧表_男子!AK65</f>
        <v/>
      </c>
      <c r="E133">
        <v>0</v>
      </c>
      <c r="F133">
        <v>0</v>
      </c>
      <c r="G133" t="str">
        <f>申込一覧表_男子!BD65</f>
        <v>999:99.99</v>
      </c>
    </row>
    <row r="134" spans="1:7">
      <c r="A134" t="str">
        <f>IF(申込一覧表_男子!I66="","",申込一覧表_男子!AH66)</f>
        <v/>
      </c>
      <c r="B134" t="str">
        <f>申込一覧表_男子!AU66</f>
        <v/>
      </c>
      <c r="C134" t="str">
        <f>申込一覧表_男子!AY66</f>
        <v/>
      </c>
      <c r="D134" t="str">
        <f>申込一覧表_男子!AK66</f>
        <v/>
      </c>
      <c r="E134">
        <v>0</v>
      </c>
      <c r="F134">
        <v>0</v>
      </c>
      <c r="G134" t="str">
        <f>申込一覧表_男子!BD66</f>
        <v>999:99.99</v>
      </c>
    </row>
    <row r="135" spans="1:7">
      <c r="A135" t="str">
        <f>IF(申込一覧表_男子!I67="","",申込一覧表_男子!AH67)</f>
        <v/>
      </c>
      <c r="B135" t="str">
        <f>申込一覧表_男子!AU67</f>
        <v/>
      </c>
      <c r="C135" t="str">
        <f>申込一覧表_男子!AY67</f>
        <v/>
      </c>
      <c r="D135" t="str">
        <f>申込一覧表_男子!AK67</f>
        <v/>
      </c>
      <c r="E135">
        <v>0</v>
      </c>
      <c r="F135">
        <v>0</v>
      </c>
      <c r="G135" t="str">
        <f>申込一覧表_男子!BD67</f>
        <v>999:99.99</v>
      </c>
    </row>
    <row r="136" spans="1:7">
      <c r="A136" t="str">
        <f>IF(申込一覧表_男子!I68="","",申込一覧表_男子!AH68)</f>
        <v/>
      </c>
      <c r="B136" t="str">
        <f>申込一覧表_男子!AU68</f>
        <v/>
      </c>
      <c r="C136" t="str">
        <f>申込一覧表_男子!AY68</f>
        <v/>
      </c>
      <c r="D136" t="str">
        <f>申込一覧表_男子!AK68</f>
        <v/>
      </c>
      <c r="E136">
        <v>0</v>
      </c>
      <c r="F136">
        <v>0</v>
      </c>
      <c r="G136" t="str">
        <f>申込一覧表_男子!BD68</f>
        <v>999:99.99</v>
      </c>
    </row>
    <row r="137" spans="1:7">
      <c r="A137" t="str">
        <f>IF(申込一覧表_男子!I69="","",申込一覧表_男子!AH69)</f>
        <v/>
      </c>
      <c r="B137" t="str">
        <f>申込一覧表_男子!AU69</f>
        <v/>
      </c>
      <c r="C137" t="str">
        <f>申込一覧表_男子!AY69</f>
        <v/>
      </c>
      <c r="D137" t="str">
        <f>申込一覧表_男子!AK69</f>
        <v/>
      </c>
      <c r="E137">
        <v>0</v>
      </c>
      <c r="F137">
        <v>0</v>
      </c>
      <c r="G137" t="str">
        <f>申込一覧表_男子!BD69</f>
        <v>999:99.99</v>
      </c>
    </row>
    <row r="138" spans="1:7">
      <c r="A138" t="str">
        <f>IF(申込一覧表_男子!I70="","",申込一覧表_男子!AH70)</f>
        <v/>
      </c>
      <c r="B138" t="str">
        <f>申込一覧表_男子!AU70</f>
        <v/>
      </c>
      <c r="C138" t="str">
        <f>申込一覧表_男子!AY70</f>
        <v/>
      </c>
      <c r="D138" t="str">
        <f>申込一覧表_男子!AK70</f>
        <v/>
      </c>
      <c r="E138">
        <v>0</v>
      </c>
      <c r="F138">
        <v>0</v>
      </c>
      <c r="G138" t="str">
        <f>申込一覧表_男子!BD70</f>
        <v>999:99.99</v>
      </c>
    </row>
    <row r="139" spans="1:7">
      <c r="A139" t="str">
        <f>IF(申込一覧表_男子!I71="","",申込一覧表_男子!AH71)</f>
        <v/>
      </c>
      <c r="B139" t="str">
        <f>申込一覧表_男子!AU71</f>
        <v/>
      </c>
      <c r="C139" t="str">
        <f>申込一覧表_男子!AY71</f>
        <v/>
      </c>
      <c r="D139" t="str">
        <f>申込一覧表_男子!AK71</f>
        <v/>
      </c>
      <c r="E139">
        <v>0</v>
      </c>
      <c r="F139">
        <v>0</v>
      </c>
      <c r="G139" t="str">
        <f>申込一覧表_男子!BD71</f>
        <v>999:99.99</v>
      </c>
    </row>
    <row r="140" spans="1:7">
      <c r="A140" t="str">
        <f>IF(申込一覧表_男子!I72="","",申込一覧表_男子!AH72)</f>
        <v/>
      </c>
      <c r="B140" t="str">
        <f>申込一覧表_男子!AU72</f>
        <v/>
      </c>
      <c r="C140" t="str">
        <f>申込一覧表_男子!AY72</f>
        <v/>
      </c>
      <c r="D140" t="str">
        <f>申込一覧表_男子!AK72</f>
        <v/>
      </c>
      <c r="E140">
        <v>0</v>
      </c>
      <c r="F140">
        <v>0</v>
      </c>
      <c r="G140" t="str">
        <f>申込一覧表_男子!BD72</f>
        <v>999:99.99</v>
      </c>
    </row>
    <row r="141" spans="1:7">
      <c r="A141" t="str">
        <f>IF(申込一覧表_男子!I73="","",申込一覧表_男子!AH73)</f>
        <v/>
      </c>
      <c r="B141" t="str">
        <f>申込一覧表_男子!AU73</f>
        <v/>
      </c>
      <c r="C141" t="str">
        <f>申込一覧表_男子!AY73</f>
        <v/>
      </c>
      <c r="D141" t="str">
        <f>申込一覧表_男子!AK73</f>
        <v/>
      </c>
      <c r="E141">
        <v>0</v>
      </c>
      <c r="F141">
        <v>0</v>
      </c>
      <c r="G141" t="str">
        <f>申込一覧表_男子!BD73</f>
        <v>999:99.99</v>
      </c>
    </row>
    <row r="142" spans="1:7">
      <c r="A142" t="str">
        <f>IF(申込一覧表_男子!I74="","",申込一覧表_男子!AH74)</f>
        <v/>
      </c>
      <c r="B142" t="str">
        <f>申込一覧表_男子!AU74</f>
        <v/>
      </c>
      <c r="C142" t="str">
        <f>申込一覧表_男子!AY74</f>
        <v/>
      </c>
      <c r="D142" t="str">
        <f>申込一覧表_男子!AK74</f>
        <v/>
      </c>
      <c r="E142">
        <v>0</v>
      </c>
      <c r="F142">
        <v>0</v>
      </c>
      <c r="G142" t="str">
        <f>申込一覧表_男子!BD74</f>
        <v>999:99.99</v>
      </c>
    </row>
    <row r="143" spans="1:7">
      <c r="A143" s="33" t="str">
        <f>IF(申込一覧表_男子!I75="","",申込一覧表_男子!AH75)</f>
        <v/>
      </c>
      <c r="B143" s="33" t="str">
        <f>申込一覧表_男子!AU75</f>
        <v/>
      </c>
      <c r="C143" s="33" t="str">
        <f>申込一覧表_男子!AY75</f>
        <v/>
      </c>
      <c r="D143" s="33" t="str">
        <f>申込一覧表_男子!AK75</f>
        <v/>
      </c>
      <c r="E143" s="33">
        <v>0</v>
      </c>
      <c r="F143" s="33">
        <v>0</v>
      </c>
      <c r="G143" s="33" t="str">
        <f>申込一覧表_男子!BD75</f>
        <v>999:99.99</v>
      </c>
    </row>
    <row r="144" spans="1:7">
      <c r="A144" t="str">
        <f>IF(申込一覧表_女子!K6="","",申込一覧表_女子!AH6)</f>
        <v/>
      </c>
      <c r="B144" t="str">
        <f>申込一覧表_女子!AV6</f>
        <v/>
      </c>
      <c r="C144" s="37" t="str">
        <f>申込一覧表_女子!AZ6</f>
        <v/>
      </c>
      <c r="D144" t="str">
        <f>申込一覧表_女子!AK6</f>
        <v/>
      </c>
      <c r="E144">
        <v>0</v>
      </c>
      <c r="F144">
        <v>5</v>
      </c>
      <c r="G144" s="37" t="str">
        <f>申込一覧表_女子!BE6</f>
        <v>999:99.99</v>
      </c>
    </row>
    <row r="145" spans="1:7">
      <c r="A145" t="str">
        <f>IF(申込一覧表_女子!K7="","",申込一覧表_女子!AH7)</f>
        <v/>
      </c>
      <c r="B145" t="str">
        <f>申込一覧表_女子!AV7</f>
        <v/>
      </c>
      <c r="C145" t="str">
        <f>申込一覧表_女子!AZ7</f>
        <v/>
      </c>
      <c r="D145" t="str">
        <f>申込一覧表_女子!AK7</f>
        <v/>
      </c>
      <c r="E145">
        <v>0</v>
      </c>
      <c r="F145">
        <v>5</v>
      </c>
      <c r="G145" t="str">
        <f>申込一覧表_女子!BE7</f>
        <v>999:99.99</v>
      </c>
    </row>
    <row r="146" spans="1:7">
      <c r="A146" t="str">
        <f>IF(申込一覧表_女子!K8="","",申込一覧表_女子!AH8)</f>
        <v/>
      </c>
      <c r="B146" t="str">
        <f>申込一覧表_女子!AV8</f>
        <v/>
      </c>
      <c r="C146" t="str">
        <f>申込一覧表_女子!AZ8</f>
        <v/>
      </c>
      <c r="D146" t="str">
        <f>申込一覧表_女子!AK8</f>
        <v/>
      </c>
      <c r="E146">
        <v>0</v>
      </c>
      <c r="F146">
        <v>5</v>
      </c>
      <c r="G146" t="str">
        <f>申込一覧表_女子!BE8</f>
        <v>999:99.99</v>
      </c>
    </row>
    <row r="147" spans="1:7">
      <c r="A147" t="str">
        <f>IF(申込一覧表_女子!K9="","",申込一覧表_女子!AH9)</f>
        <v/>
      </c>
      <c r="B147" t="str">
        <f>申込一覧表_女子!AV9</f>
        <v/>
      </c>
      <c r="C147" t="str">
        <f>申込一覧表_女子!AZ9</f>
        <v/>
      </c>
      <c r="D147" t="str">
        <f>申込一覧表_女子!AK9</f>
        <v/>
      </c>
      <c r="E147">
        <v>0</v>
      </c>
      <c r="F147">
        <v>5</v>
      </c>
      <c r="G147" t="str">
        <f>申込一覧表_女子!BE9</f>
        <v>999:99.99</v>
      </c>
    </row>
    <row r="148" spans="1:7">
      <c r="A148" t="str">
        <f>IF(申込一覧表_女子!K10="","",申込一覧表_女子!AH10)</f>
        <v/>
      </c>
      <c r="B148" t="str">
        <f>申込一覧表_女子!AV10</f>
        <v/>
      </c>
      <c r="C148" t="str">
        <f>申込一覧表_女子!AZ10</f>
        <v/>
      </c>
      <c r="D148" t="str">
        <f>申込一覧表_女子!AK10</f>
        <v/>
      </c>
      <c r="E148">
        <v>0</v>
      </c>
      <c r="F148">
        <v>5</v>
      </c>
      <c r="G148" t="str">
        <f>申込一覧表_女子!BE10</f>
        <v>999:99.99</v>
      </c>
    </row>
    <row r="149" spans="1:7">
      <c r="A149" t="str">
        <f>IF(申込一覧表_女子!K11="","",申込一覧表_女子!AH11)</f>
        <v/>
      </c>
      <c r="B149" t="str">
        <f>申込一覧表_女子!AV11</f>
        <v/>
      </c>
      <c r="C149" t="str">
        <f>申込一覧表_女子!AZ11</f>
        <v/>
      </c>
      <c r="D149" t="str">
        <f>申込一覧表_女子!AK11</f>
        <v/>
      </c>
      <c r="E149">
        <v>0</v>
      </c>
      <c r="F149">
        <v>5</v>
      </c>
      <c r="G149" t="str">
        <f>申込一覧表_女子!BE11</f>
        <v>999:99.99</v>
      </c>
    </row>
    <row r="150" spans="1:7">
      <c r="A150" t="str">
        <f>IF(申込一覧表_女子!K12="","",申込一覧表_女子!AH12)</f>
        <v/>
      </c>
      <c r="B150" t="str">
        <f>申込一覧表_女子!AV12</f>
        <v/>
      </c>
      <c r="C150" t="str">
        <f>申込一覧表_女子!AZ12</f>
        <v/>
      </c>
      <c r="D150" t="str">
        <f>申込一覧表_女子!AK12</f>
        <v/>
      </c>
      <c r="E150">
        <v>0</v>
      </c>
      <c r="F150">
        <v>5</v>
      </c>
      <c r="G150" t="str">
        <f>申込一覧表_女子!BE12</f>
        <v>999:99.99</v>
      </c>
    </row>
    <row r="151" spans="1:7">
      <c r="A151" t="str">
        <f>IF(申込一覧表_女子!K13="","",申込一覧表_女子!AH13)</f>
        <v/>
      </c>
      <c r="B151" t="str">
        <f>申込一覧表_女子!AV13</f>
        <v/>
      </c>
      <c r="C151" t="str">
        <f>申込一覧表_女子!AZ13</f>
        <v/>
      </c>
      <c r="D151" t="str">
        <f>申込一覧表_女子!AK13</f>
        <v/>
      </c>
      <c r="E151">
        <v>0</v>
      </c>
      <c r="F151">
        <v>5</v>
      </c>
      <c r="G151" t="str">
        <f>申込一覧表_女子!BE13</f>
        <v>999:99.99</v>
      </c>
    </row>
    <row r="152" spans="1:7">
      <c r="A152" t="str">
        <f>IF(申込一覧表_女子!K14="","",申込一覧表_女子!AH14)</f>
        <v/>
      </c>
      <c r="B152" t="str">
        <f>申込一覧表_女子!AV14</f>
        <v/>
      </c>
      <c r="C152" t="str">
        <f>申込一覧表_女子!AZ14</f>
        <v/>
      </c>
      <c r="D152" t="str">
        <f>申込一覧表_女子!AK14</f>
        <v/>
      </c>
      <c r="E152">
        <v>0</v>
      </c>
      <c r="F152">
        <v>5</v>
      </c>
      <c r="G152" t="str">
        <f>申込一覧表_女子!BE14</f>
        <v>999:99.99</v>
      </c>
    </row>
    <row r="153" spans="1:7">
      <c r="A153" t="str">
        <f>IF(申込一覧表_女子!K15="","",申込一覧表_女子!AH15)</f>
        <v/>
      </c>
      <c r="B153" t="str">
        <f>申込一覧表_女子!AV15</f>
        <v/>
      </c>
      <c r="C153" t="str">
        <f>申込一覧表_女子!AZ15</f>
        <v/>
      </c>
      <c r="D153" t="str">
        <f>申込一覧表_女子!AK15</f>
        <v/>
      </c>
      <c r="E153">
        <v>0</v>
      </c>
      <c r="F153">
        <v>5</v>
      </c>
      <c r="G153" t="str">
        <f>申込一覧表_女子!BE15</f>
        <v>999:99.99</v>
      </c>
    </row>
    <row r="154" spans="1:7">
      <c r="A154" t="str">
        <f>IF(申込一覧表_女子!K16="","",申込一覧表_女子!AH16)</f>
        <v/>
      </c>
      <c r="B154" t="str">
        <f>申込一覧表_女子!AV16</f>
        <v/>
      </c>
      <c r="C154" t="str">
        <f>申込一覧表_女子!AZ16</f>
        <v/>
      </c>
      <c r="D154" t="str">
        <f>申込一覧表_女子!AK16</f>
        <v/>
      </c>
      <c r="E154">
        <v>0</v>
      </c>
      <c r="F154">
        <v>5</v>
      </c>
      <c r="G154" t="str">
        <f>申込一覧表_女子!BE16</f>
        <v>999:99.99</v>
      </c>
    </row>
    <row r="155" spans="1:7">
      <c r="A155" t="str">
        <f>IF(申込一覧表_女子!K17="","",申込一覧表_女子!AH17)</f>
        <v/>
      </c>
      <c r="B155" t="str">
        <f>申込一覧表_女子!AV17</f>
        <v/>
      </c>
      <c r="C155" t="str">
        <f>申込一覧表_女子!AZ17</f>
        <v/>
      </c>
      <c r="D155" t="str">
        <f>申込一覧表_女子!AK17</f>
        <v/>
      </c>
      <c r="E155">
        <v>0</v>
      </c>
      <c r="F155">
        <v>5</v>
      </c>
      <c r="G155" t="str">
        <f>申込一覧表_女子!BE17</f>
        <v>999:99.99</v>
      </c>
    </row>
    <row r="156" spans="1:7">
      <c r="A156" t="str">
        <f>IF(申込一覧表_女子!K18="","",申込一覧表_女子!AH18)</f>
        <v/>
      </c>
      <c r="B156" t="str">
        <f>申込一覧表_女子!AV18</f>
        <v/>
      </c>
      <c r="C156" t="str">
        <f>申込一覧表_女子!AZ18</f>
        <v/>
      </c>
      <c r="D156" t="str">
        <f>申込一覧表_女子!AK18</f>
        <v/>
      </c>
      <c r="E156">
        <v>0</v>
      </c>
      <c r="F156">
        <v>5</v>
      </c>
      <c r="G156" t="str">
        <f>申込一覧表_女子!BE18</f>
        <v>999:99.99</v>
      </c>
    </row>
    <row r="157" spans="1:7">
      <c r="A157" t="str">
        <f>IF(申込一覧表_女子!K19="","",申込一覧表_女子!AH19)</f>
        <v/>
      </c>
      <c r="B157" t="str">
        <f>申込一覧表_女子!AV19</f>
        <v/>
      </c>
      <c r="C157" t="str">
        <f>申込一覧表_女子!AZ19</f>
        <v/>
      </c>
      <c r="D157" t="str">
        <f>申込一覧表_女子!AK19</f>
        <v/>
      </c>
      <c r="E157">
        <v>0</v>
      </c>
      <c r="F157">
        <v>5</v>
      </c>
      <c r="G157" t="str">
        <f>申込一覧表_女子!BE19</f>
        <v>999:99.99</v>
      </c>
    </row>
    <row r="158" spans="1:7">
      <c r="A158" t="str">
        <f>IF(申込一覧表_女子!K20="","",申込一覧表_女子!AH20)</f>
        <v/>
      </c>
      <c r="B158" t="str">
        <f>申込一覧表_女子!AV20</f>
        <v/>
      </c>
      <c r="C158" t="str">
        <f>申込一覧表_女子!AZ20</f>
        <v/>
      </c>
      <c r="D158" t="str">
        <f>申込一覧表_女子!AK20</f>
        <v/>
      </c>
      <c r="E158">
        <v>0</v>
      </c>
      <c r="F158">
        <v>5</v>
      </c>
      <c r="G158" t="str">
        <f>申込一覧表_女子!BE20</f>
        <v>999:99.99</v>
      </c>
    </row>
    <row r="159" spans="1:7">
      <c r="A159" t="str">
        <f>IF(申込一覧表_女子!K21="","",申込一覧表_女子!AH21)</f>
        <v/>
      </c>
      <c r="B159" t="str">
        <f>申込一覧表_女子!AV21</f>
        <v/>
      </c>
      <c r="C159" t="str">
        <f>申込一覧表_女子!AZ21</f>
        <v/>
      </c>
      <c r="D159" t="str">
        <f>申込一覧表_女子!AK21</f>
        <v/>
      </c>
      <c r="E159">
        <v>0</v>
      </c>
      <c r="F159">
        <v>5</v>
      </c>
      <c r="G159" t="str">
        <f>申込一覧表_女子!BE21</f>
        <v>999:99.99</v>
      </c>
    </row>
    <row r="160" spans="1:7">
      <c r="A160" t="str">
        <f>IF(申込一覧表_女子!K22="","",申込一覧表_女子!AH22)</f>
        <v/>
      </c>
      <c r="B160" t="str">
        <f>申込一覧表_女子!AV22</f>
        <v/>
      </c>
      <c r="C160" t="str">
        <f>申込一覧表_女子!AZ22</f>
        <v/>
      </c>
      <c r="D160" t="str">
        <f>申込一覧表_女子!AK22</f>
        <v/>
      </c>
      <c r="E160">
        <v>0</v>
      </c>
      <c r="F160">
        <v>5</v>
      </c>
      <c r="G160" t="str">
        <f>申込一覧表_女子!BE22</f>
        <v>999:99.99</v>
      </c>
    </row>
    <row r="161" spans="1:7">
      <c r="A161" t="str">
        <f>IF(申込一覧表_女子!K23="","",申込一覧表_女子!AH23)</f>
        <v/>
      </c>
      <c r="B161" t="str">
        <f>申込一覧表_女子!AV23</f>
        <v/>
      </c>
      <c r="C161" t="str">
        <f>申込一覧表_女子!AZ23</f>
        <v/>
      </c>
      <c r="D161" t="str">
        <f>申込一覧表_女子!AK23</f>
        <v/>
      </c>
      <c r="E161">
        <v>0</v>
      </c>
      <c r="F161">
        <v>5</v>
      </c>
      <c r="G161" t="str">
        <f>申込一覧表_女子!BE23</f>
        <v>999:99.99</v>
      </c>
    </row>
    <row r="162" spans="1:7">
      <c r="A162" t="str">
        <f>IF(申込一覧表_女子!K24="","",申込一覧表_女子!AH24)</f>
        <v/>
      </c>
      <c r="B162" t="str">
        <f>申込一覧表_女子!AV24</f>
        <v/>
      </c>
      <c r="C162" t="str">
        <f>申込一覧表_女子!AZ24</f>
        <v/>
      </c>
      <c r="D162" t="str">
        <f>申込一覧表_女子!AK24</f>
        <v/>
      </c>
      <c r="E162">
        <v>0</v>
      </c>
      <c r="F162">
        <v>5</v>
      </c>
      <c r="G162" t="str">
        <f>申込一覧表_女子!BE24</f>
        <v>999:99.99</v>
      </c>
    </row>
    <row r="163" spans="1:7">
      <c r="A163" t="str">
        <f>IF(申込一覧表_女子!K25="","",申込一覧表_女子!AH25)</f>
        <v/>
      </c>
      <c r="B163" t="str">
        <f>申込一覧表_女子!AV25</f>
        <v/>
      </c>
      <c r="C163" t="str">
        <f>申込一覧表_女子!AZ25</f>
        <v/>
      </c>
      <c r="D163" t="str">
        <f>申込一覧表_女子!AK25</f>
        <v/>
      </c>
      <c r="E163">
        <v>0</v>
      </c>
      <c r="F163">
        <v>5</v>
      </c>
      <c r="G163" t="str">
        <f>申込一覧表_女子!BE25</f>
        <v>999:99.99</v>
      </c>
    </row>
    <row r="164" spans="1:7">
      <c r="A164" t="str">
        <f>IF(申込一覧表_女子!K26="","",申込一覧表_女子!AH26)</f>
        <v/>
      </c>
      <c r="B164" t="str">
        <f>申込一覧表_女子!AV26</f>
        <v/>
      </c>
      <c r="C164" t="str">
        <f>申込一覧表_女子!AZ26</f>
        <v/>
      </c>
      <c r="D164" t="str">
        <f>申込一覧表_女子!AK26</f>
        <v/>
      </c>
      <c r="E164">
        <v>0</v>
      </c>
      <c r="F164">
        <v>5</v>
      </c>
      <c r="G164" t="str">
        <f>申込一覧表_女子!BE26</f>
        <v>999:99.99</v>
      </c>
    </row>
    <row r="165" spans="1:7">
      <c r="A165" t="str">
        <f>IF(申込一覧表_女子!K27="","",申込一覧表_女子!AH27)</f>
        <v/>
      </c>
      <c r="B165" t="str">
        <f>申込一覧表_女子!AV27</f>
        <v/>
      </c>
      <c r="C165" t="str">
        <f>申込一覧表_女子!AZ27</f>
        <v/>
      </c>
      <c r="D165" t="str">
        <f>申込一覧表_女子!AK27</f>
        <v/>
      </c>
      <c r="E165">
        <v>0</v>
      </c>
      <c r="F165">
        <v>5</v>
      </c>
      <c r="G165" t="str">
        <f>申込一覧表_女子!BE27</f>
        <v>999:99.99</v>
      </c>
    </row>
    <row r="166" spans="1:7">
      <c r="A166" t="str">
        <f>IF(申込一覧表_女子!K28="","",申込一覧表_女子!AH28)</f>
        <v/>
      </c>
      <c r="B166" t="str">
        <f>申込一覧表_女子!AV28</f>
        <v/>
      </c>
      <c r="C166" t="str">
        <f>申込一覧表_女子!AZ28</f>
        <v/>
      </c>
      <c r="D166" t="str">
        <f>申込一覧表_女子!AK28</f>
        <v/>
      </c>
      <c r="E166">
        <v>0</v>
      </c>
      <c r="F166">
        <v>5</v>
      </c>
      <c r="G166" t="str">
        <f>申込一覧表_女子!BE28</f>
        <v>999:99.99</v>
      </c>
    </row>
    <row r="167" spans="1:7">
      <c r="A167" t="str">
        <f>IF(申込一覧表_女子!K29="","",申込一覧表_女子!AH29)</f>
        <v/>
      </c>
      <c r="B167" t="str">
        <f>申込一覧表_女子!AV29</f>
        <v/>
      </c>
      <c r="C167" t="str">
        <f>申込一覧表_女子!AZ29</f>
        <v/>
      </c>
      <c r="D167" t="str">
        <f>申込一覧表_女子!AK29</f>
        <v/>
      </c>
      <c r="E167">
        <v>0</v>
      </c>
      <c r="F167">
        <v>5</v>
      </c>
      <c r="G167" t="str">
        <f>申込一覧表_女子!BE29</f>
        <v>999:99.99</v>
      </c>
    </row>
    <row r="168" spans="1:7">
      <c r="A168" t="str">
        <f>IF(申込一覧表_女子!K30="","",申込一覧表_女子!AH30)</f>
        <v/>
      </c>
      <c r="B168" t="str">
        <f>申込一覧表_女子!AV30</f>
        <v/>
      </c>
      <c r="C168" t="str">
        <f>申込一覧表_女子!AZ30</f>
        <v/>
      </c>
      <c r="D168" t="str">
        <f>申込一覧表_女子!AK30</f>
        <v/>
      </c>
      <c r="E168">
        <v>0</v>
      </c>
      <c r="F168">
        <v>5</v>
      </c>
      <c r="G168" t="str">
        <f>申込一覧表_女子!BE30</f>
        <v>999:99.99</v>
      </c>
    </row>
    <row r="169" spans="1:7">
      <c r="A169" t="str">
        <f>IF(申込一覧表_女子!K31="","",申込一覧表_女子!AH31)</f>
        <v/>
      </c>
      <c r="B169" t="str">
        <f>申込一覧表_女子!AV31</f>
        <v/>
      </c>
      <c r="C169" t="str">
        <f>申込一覧表_女子!AZ31</f>
        <v/>
      </c>
      <c r="D169" t="str">
        <f>申込一覧表_女子!AK31</f>
        <v/>
      </c>
      <c r="E169">
        <v>0</v>
      </c>
      <c r="F169">
        <v>5</v>
      </c>
      <c r="G169" t="str">
        <f>申込一覧表_女子!BE31</f>
        <v>999:99.99</v>
      </c>
    </row>
    <row r="170" spans="1:7">
      <c r="A170" t="str">
        <f>IF(申込一覧表_女子!K32="","",申込一覧表_女子!AH32)</f>
        <v/>
      </c>
      <c r="B170" t="str">
        <f>申込一覧表_女子!AV32</f>
        <v/>
      </c>
      <c r="C170" t="str">
        <f>申込一覧表_女子!AZ32</f>
        <v/>
      </c>
      <c r="D170" t="str">
        <f>申込一覧表_女子!AK32</f>
        <v/>
      </c>
      <c r="E170">
        <v>0</v>
      </c>
      <c r="F170">
        <v>5</v>
      </c>
      <c r="G170" t="str">
        <f>申込一覧表_女子!BE32</f>
        <v>999:99.99</v>
      </c>
    </row>
    <row r="171" spans="1:7">
      <c r="A171" t="str">
        <f>IF(申込一覧表_女子!K33="","",申込一覧表_女子!AH33)</f>
        <v/>
      </c>
      <c r="B171" t="str">
        <f>申込一覧表_女子!AV33</f>
        <v/>
      </c>
      <c r="C171" t="str">
        <f>申込一覧表_女子!AZ33</f>
        <v/>
      </c>
      <c r="D171" t="str">
        <f>申込一覧表_女子!AK33</f>
        <v/>
      </c>
      <c r="E171">
        <v>0</v>
      </c>
      <c r="F171">
        <v>5</v>
      </c>
      <c r="G171" t="str">
        <f>申込一覧表_女子!BE33</f>
        <v>999:99.99</v>
      </c>
    </row>
    <row r="172" spans="1:7">
      <c r="A172" t="str">
        <f>IF(申込一覧表_女子!K34="","",申込一覧表_女子!AH34)</f>
        <v/>
      </c>
      <c r="B172" t="str">
        <f>申込一覧表_女子!AV34</f>
        <v/>
      </c>
      <c r="C172" t="str">
        <f>申込一覧表_女子!AZ34</f>
        <v/>
      </c>
      <c r="D172" t="str">
        <f>申込一覧表_女子!AK34</f>
        <v/>
      </c>
      <c r="E172">
        <v>0</v>
      </c>
      <c r="F172">
        <v>5</v>
      </c>
      <c r="G172" t="str">
        <f>申込一覧表_女子!BE34</f>
        <v>999:99.99</v>
      </c>
    </row>
    <row r="173" spans="1:7">
      <c r="A173" t="str">
        <f>IF(申込一覧表_女子!K35="","",申込一覧表_女子!AH35)</f>
        <v/>
      </c>
      <c r="B173" t="str">
        <f>申込一覧表_女子!AV35</f>
        <v/>
      </c>
      <c r="C173" t="str">
        <f>申込一覧表_女子!AZ35</f>
        <v/>
      </c>
      <c r="D173" t="str">
        <f>申込一覧表_女子!AK35</f>
        <v/>
      </c>
      <c r="E173">
        <v>0</v>
      </c>
      <c r="F173">
        <v>5</v>
      </c>
      <c r="G173" t="str">
        <f>申込一覧表_女子!BE35</f>
        <v>999:99.99</v>
      </c>
    </row>
    <row r="174" spans="1:7">
      <c r="A174" t="str">
        <f>IF(申込一覧表_女子!K36="","",申込一覧表_女子!AH36)</f>
        <v/>
      </c>
      <c r="B174" t="str">
        <f>申込一覧表_女子!AV36</f>
        <v/>
      </c>
      <c r="C174" t="str">
        <f>申込一覧表_女子!AZ36</f>
        <v/>
      </c>
      <c r="D174" t="str">
        <f>申込一覧表_女子!AK36</f>
        <v/>
      </c>
      <c r="E174">
        <v>0</v>
      </c>
      <c r="F174">
        <v>5</v>
      </c>
      <c r="G174" t="str">
        <f>申込一覧表_女子!BE36</f>
        <v>999:99.99</v>
      </c>
    </row>
    <row r="175" spans="1:7">
      <c r="A175" t="str">
        <f>IF(申込一覧表_女子!K37="","",申込一覧表_女子!AH37)</f>
        <v/>
      </c>
      <c r="B175" t="str">
        <f>申込一覧表_女子!AV37</f>
        <v/>
      </c>
      <c r="C175" t="str">
        <f>申込一覧表_女子!AZ37</f>
        <v/>
      </c>
      <c r="D175" t="str">
        <f>申込一覧表_女子!AK37</f>
        <v/>
      </c>
      <c r="E175">
        <v>0</v>
      </c>
      <c r="F175">
        <v>5</v>
      </c>
      <c r="G175" t="str">
        <f>申込一覧表_女子!BE37</f>
        <v>999:99.99</v>
      </c>
    </row>
    <row r="176" spans="1:7">
      <c r="A176" t="str">
        <f>IF(申込一覧表_女子!K38="","",申込一覧表_女子!AH38)</f>
        <v/>
      </c>
      <c r="B176" t="str">
        <f>申込一覧表_女子!AV38</f>
        <v/>
      </c>
      <c r="C176" t="str">
        <f>申込一覧表_女子!AZ38</f>
        <v/>
      </c>
      <c r="D176" t="str">
        <f>申込一覧表_女子!AK38</f>
        <v/>
      </c>
      <c r="E176">
        <v>0</v>
      </c>
      <c r="F176">
        <v>5</v>
      </c>
      <c r="G176" t="str">
        <f>申込一覧表_女子!BE38</f>
        <v>999:99.99</v>
      </c>
    </row>
    <row r="177" spans="1:7">
      <c r="A177" t="str">
        <f>IF(申込一覧表_女子!K39="","",申込一覧表_女子!AH39)</f>
        <v/>
      </c>
      <c r="B177" t="str">
        <f>申込一覧表_女子!AV39</f>
        <v/>
      </c>
      <c r="C177" t="str">
        <f>申込一覧表_女子!AZ39</f>
        <v/>
      </c>
      <c r="D177" t="str">
        <f>申込一覧表_女子!AK39</f>
        <v/>
      </c>
      <c r="E177">
        <v>0</v>
      </c>
      <c r="F177">
        <v>5</v>
      </c>
      <c r="G177" t="str">
        <f>申込一覧表_女子!BE39</f>
        <v>999:99.99</v>
      </c>
    </row>
    <row r="178" spans="1:7">
      <c r="A178" t="str">
        <f>IF(申込一覧表_女子!K40="","",申込一覧表_女子!AH40)</f>
        <v/>
      </c>
      <c r="B178" t="str">
        <f>申込一覧表_女子!AV40</f>
        <v/>
      </c>
      <c r="C178" t="str">
        <f>申込一覧表_女子!AZ40</f>
        <v/>
      </c>
      <c r="D178" t="str">
        <f>申込一覧表_女子!AK40</f>
        <v/>
      </c>
      <c r="E178">
        <v>0</v>
      </c>
      <c r="F178">
        <v>5</v>
      </c>
      <c r="G178" t="str">
        <f>申込一覧表_女子!BE40</f>
        <v>999:99.99</v>
      </c>
    </row>
    <row r="179" spans="1:7">
      <c r="A179" t="str">
        <f>IF(申込一覧表_女子!K41="","",申込一覧表_女子!AH41)</f>
        <v/>
      </c>
      <c r="B179" t="str">
        <f>申込一覧表_女子!AV41</f>
        <v/>
      </c>
      <c r="C179" t="str">
        <f>申込一覧表_女子!AZ41</f>
        <v/>
      </c>
      <c r="D179" t="str">
        <f>申込一覧表_女子!AK41</f>
        <v/>
      </c>
      <c r="E179">
        <v>0</v>
      </c>
      <c r="F179">
        <v>5</v>
      </c>
      <c r="G179" t="str">
        <f>申込一覧表_女子!BE41</f>
        <v>999:99.99</v>
      </c>
    </row>
    <row r="180" spans="1:7">
      <c r="A180" t="str">
        <f>IF(申込一覧表_女子!K42="","",申込一覧表_女子!AH42)</f>
        <v/>
      </c>
      <c r="B180" t="str">
        <f>申込一覧表_女子!AV42</f>
        <v/>
      </c>
      <c r="C180" t="str">
        <f>申込一覧表_女子!AZ42</f>
        <v/>
      </c>
      <c r="D180" t="str">
        <f>申込一覧表_女子!AK42</f>
        <v/>
      </c>
      <c r="E180">
        <v>0</v>
      </c>
      <c r="F180">
        <v>5</v>
      </c>
      <c r="G180" t="str">
        <f>申込一覧表_女子!BE42</f>
        <v>999:99.99</v>
      </c>
    </row>
    <row r="181" spans="1:7">
      <c r="A181" t="str">
        <f>IF(申込一覧表_女子!K43="","",申込一覧表_女子!AH43)</f>
        <v/>
      </c>
      <c r="B181" t="str">
        <f>申込一覧表_女子!AV43</f>
        <v/>
      </c>
      <c r="C181" t="str">
        <f>申込一覧表_女子!AZ43</f>
        <v/>
      </c>
      <c r="D181" t="str">
        <f>申込一覧表_女子!AK43</f>
        <v/>
      </c>
      <c r="E181">
        <v>0</v>
      </c>
      <c r="F181">
        <v>5</v>
      </c>
      <c r="G181" t="str">
        <f>申込一覧表_女子!BE43</f>
        <v>999:99.99</v>
      </c>
    </row>
    <row r="182" spans="1:7">
      <c r="A182" t="str">
        <f>IF(申込一覧表_女子!K44="","",申込一覧表_女子!AH44)</f>
        <v/>
      </c>
      <c r="B182" t="str">
        <f>申込一覧表_女子!AV44</f>
        <v/>
      </c>
      <c r="C182" t="str">
        <f>申込一覧表_女子!AZ44</f>
        <v/>
      </c>
      <c r="D182" t="str">
        <f>申込一覧表_女子!AK44</f>
        <v/>
      </c>
      <c r="E182">
        <v>0</v>
      </c>
      <c r="F182">
        <v>5</v>
      </c>
      <c r="G182" t="str">
        <f>申込一覧表_女子!BE44</f>
        <v>999:99.99</v>
      </c>
    </row>
    <row r="183" spans="1:7">
      <c r="A183" t="str">
        <f>IF(申込一覧表_女子!K45="","",申込一覧表_女子!AH45)</f>
        <v/>
      </c>
      <c r="B183" t="str">
        <f>申込一覧表_女子!AV45</f>
        <v/>
      </c>
      <c r="C183" t="str">
        <f>申込一覧表_女子!AZ45</f>
        <v/>
      </c>
      <c r="D183" t="str">
        <f>申込一覧表_女子!AK45</f>
        <v/>
      </c>
      <c r="E183">
        <v>0</v>
      </c>
      <c r="F183">
        <v>5</v>
      </c>
      <c r="G183" t="str">
        <f>申込一覧表_女子!BE45</f>
        <v>999:99.99</v>
      </c>
    </row>
    <row r="184" spans="1:7">
      <c r="A184" t="str">
        <f>IF(申込一覧表_女子!K46="","",申込一覧表_女子!AH46)</f>
        <v/>
      </c>
      <c r="B184" t="str">
        <f>申込一覧表_女子!AV46</f>
        <v/>
      </c>
      <c r="C184" t="str">
        <f>申込一覧表_女子!AZ46</f>
        <v/>
      </c>
      <c r="D184" t="str">
        <f>申込一覧表_女子!AK46</f>
        <v/>
      </c>
      <c r="E184">
        <v>0</v>
      </c>
      <c r="F184">
        <v>5</v>
      </c>
      <c r="G184" t="str">
        <f>申込一覧表_女子!BE46</f>
        <v>999:99.99</v>
      </c>
    </row>
    <row r="185" spans="1:7">
      <c r="A185" t="str">
        <f>IF(申込一覧表_女子!K47="","",申込一覧表_女子!AH47)</f>
        <v/>
      </c>
      <c r="B185" t="str">
        <f>申込一覧表_女子!AV47</f>
        <v/>
      </c>
      <c r="C185" t="str">
        <f>申込一覧表_女子!AZ47</f>
        <v/>
      </c>
      <c r="D185" t="str">
        <f>申込一覧表_女子!AK47</f>
        <v/>
      </c>
      <c r="E185">
        <v>0</v>
      </c>
      <c r="F185">
        <v>5</v>
      </c>
      <c r="G185" t="str">
        <f>申込一覧表_女子!BE47</f>
        <v>999:99.99</v>
      </c>
    </row>
    <row r="186" spans="1:7">
      <c r="A186" t="str">
        <f>IF(申込一覧表_女子!K48="","",申込一覧表_女子!AH48)</f>
        <v/>
      </c>
      <c r="B186" t="str">
        <f>申込一覧表_女子!AV48</f>
        <v/>
      </c>
      <c r="C186" t="str">
        <f>申込一覧表_女子!AZ48</f>
        <v/>
      </c>
      <c r="D186" t="str">
        <f>申込一覧表_女子!AK48</f>
        <v/>
      </c>
      <c r="E186">
        <v>0</v>
      </c>
      <c r="F186">
        <v>5</v>
      </c>
      <c r="G186" t="str">
        <f>申込一覧表_女子!BE48</f>
        <v>999:99.99</v>
      </c>
    </row>
    <row r="187" spans="1:7">
      <c r="A187" t="str">
        <f>IF(申込一覧表_女子!K49="","",申込一覧表_女子!AH49)</f>
        <v/>
      </c>
      <c r="B187" t="str">
        <f>申込一覧表_女子!AV49</f>
        <v/>
      </c>
      <c r="C187" t="str">
        <f>申込一覧表_女子!AZ49</f>
        <v/>
      </c>
      <c r="D187" t="str">
        <f>申込一覧表_女子!AK49</f>
        <v/>
      </c>
      <c r="E187">
        <v>0</v>
      </c>
      <c r="F187">
        <v>5</v>
      </c>
      <c r="G187" t="str">
        <f>申込一覧表_女子!BE49</f>
        <v>999:99.99</v>
      </c>
    </row>
    <row r="188" spans="1:7">
      <c r="A188" t="str">
        <f>IF(申込一覧表_女子!K50="","",申込一覧表_女子!AH50)</f>
        <v/>
      </c>
      <c r="B188" t="str">
        <f>申込一覧表_女子!AV50</f>
        <v/>
      </c>
      <c r="C188" t="str">
        <f>申込一覧表_女子!AZ50</f>
        <v/>
      </c>
      <c r="D188" t="str">
        <f>申込一覧表_女子!AK50</f>
        <v/>
      </c>
      <c r="E188">
        <v>0</v>
      </c>
      <c r="F188">
        <v>5</v>
      </c>
      <c r="G188" t="str">
        <f>申込一覧表_女子!BE50</f>
        <v>999:99.99</v>
      </c>
    </row>
    <row r="189" spans="1:7">
      <c r="A189" t="str">
        <f>IF(申込一覧表_女子!K51="","",申込一覧表_女子!AH51)</f>
        <v/>
      </c>
      <c r="B189" t="str">
        <f>申込一覧表_女子!AV51</f>
        <v/>
      </c>
      <c r="C189" t="str">
        <f>申込一覧表_女子!AZ51</f>
        <v/>
      </c>
      <c r="D189" t="str">
        <f>申込一覧表_女子!AK51</f>
        <v/>
      </c>
      <c r="E189">
        <v>0</v>
      </c>
      <c r="F189">
        <v>5</v>
      </c>
      <c r="G189" t="str">
        <f>申込一覧表_女子!BE51</f>
        <v>999:99.99</v>
      </c>
    </row>
    <row r="190" spans="1:7">
      <c r="A190" t="str">
        <f>IF(申込一覧表_女子!K52="","",申込一覧表_女子!AH52)</f>
        <v/>
      </c>
      <c r="B190" t="str">
        <f>申込一覧表_女子!AV52</f>
        <v/>
      </c>
      <c r="C190" t="str">
        <f>申込一覧表_女子!AZ52</f>
        <v/>
      </c>
      <c r="D190" t="str">
        <f>申込一覧表_女子!AK52</f>
        <v/>
      </c>
      <c r="E190">
        <v>0</v>
      </c>
      <c r="F190">
        <v>5</v>
      </c>
      <c r="G190" t="str">
        <f>申込一覧表_女子!BE52</f>
        <v>999:99.99</v>
      </c>
    </row>
    <row r="191" spans="1:7">
      <c r="A191" t="str">
        <f>IF(申込一覧表_女子!K53="","",申込一覧表_女子!AH53)</f>
        <v/>
      </c>
      <c r="B191" t="str">
        <f>申込一覧表_女子!AV53</f>
        <v/>
      </c>
      <c r="C191" t="str">
        <f>申込一覧表_女子!AZ53</f>
        <v/>
      </c>
      <c r="D191" t="str">
        <f>申込一覧表_女子!AK53</f>
        <v/>
      </c>
      <c r="E191">
        <v>0</v>
      </c>
      <c r="F191">
        <v>5</v>
      </c>
      <c r="G191" t="str">
        <f>申込一覧表_女子!BE53</f>
        <v>999:99.99</v>
      </c>
    </row>
    <row r="192" spans="1:7">
      <c r="A192" t="str">
        <f>IF(申込一覧表_女子!K54="","",申込一覧表_女子!AH54)</f>
        <v/>
      </c>
      <c r="B192" t="str">
        <f>申込一覧表_女子!AV54</f>
        <v/>
      </c>
      <c r="C192" t="str">
        <f>申込一覧表_女子!AZ54</f>
        <v/>
      </c>
      <c r="D192" t="str">
        <f>申込一覧表_女子!AK54</f>
        <v/>
      </c>
      <c r="E192">
        <v>0</v>
      </c>
      <c r="F192">
        <v>5</v>
      </c>
      <c r="G192" t="str">
        <f>申込一覧表_女子!BE54</f>
        <v>999:99.99</v>
      </c>
    </row>
    <row r="193" spans="1:7">
      <c r="A193" t="str">
        <f>IF(申込一覧表_女子!K55="","",申込一覧表_女子!AH55)</f>
        <v/>
      </c>
      <c r="B193" t="str">
        <f>申込一覧表_女子!AV55</f>
        <v/>
      </c>
      <c r="C193" t="str">
        <f>申込一覧表_女子!AZ55</f>
        <v/>
      </c>
      <c r="D193" t="str">
        <f>申込一覧表_女子!AK55</f>
        <v/>
      </c>
      <c r="E193">
        <v>0</v>
      </c>
      <c r="F193">
        <v>5</v>
      </c>
      <c r="G193" t="str">
        <f>申込一覧表_女子!BE55</f>
        <v>999:99.99</v>
      </c>
    </row>
    <row r="194" spans="1:7">
      <c r="A194" t="str">
        <f>IF(申込一覧表_女子!K56="","",申込一覧表_女子!AH56)</f>
        <v/>
      </c>
      <c r="B194" t="str">
        <f>申込一覧表_女子!AV56</f>
        <v/>
      </c>
      <c r="C194" t="str">
        <f>申込一覧表_女子!AZ56</f>
        <v/>
      </c>
      <c r="D194" t="str">
        <f>申込一覧表_女子!AK56</f>
        <v/>
      </c>
      <c r="E194">
        <v>0</v>
      </c>
      <c r="F194">
        <v>5</v>
      </c>
      <c r="G194" t="str">
        <f>申込一覧表_女子!BE56</f>
        <v>999:99.99</v>
      </c>
    </row>
    <row r="195" spans="1:7">
      <c r="A195" t="str">
        <f>IF(申込一覧表_女子!K57="","",申込一覧表_女子!AH57)</f>
        <v/>
      </c>
      <c r="B195" t="str">
        <f>申込一覧表_女子!AV57</f>
        <v/>
      </c>
      <c r="C195" t="str">
        <f>申込一覧表_女子!AZ57</f>
        <v/>
      </c>
      <c r="D195" t="str">
        <f>申込一覧表_女子!AK57</f>
        <v/>
      </c>
      <c r="E195">
        <v>0</v>
      </c>
      <c r="F195">
        <v>5</v>
      </c>
      <c r="G195" t="str">
        <f>申込一覧表_女子!BE57</f>
        <v>999:99.99</v>
      </c>
    </row>
    <row r="196" spans="1:7">
      <c r="A196" t="str">
        <f>IF(申込一覧表_女子!K58="","",申込一覧表_女子!AH58)</f>
        <v/>
      </c>
      <c r="B196" t="str">
        <f>申込一覧表_女子!AV58</f>
        <v/>
      </c>
      <c r="C196" t="str">
        <f>申込一覧表_女子!AZ58</f>
        <v/>
      </c>
      <c r="D196" t="str">
        <f>申込一覧表_女子!AK58</f>
        <v/>
      </c>
      <c r="E196">
        <v>0</v>
      </c>
      <c r="F196">
        <v>5</v>
      </c>
      <c r="G196" t="str">
        <f>申込一覧表_女子!BE58</f>
        <v>999:99.99</v>
      </c>
    </row>
    <row r="197" spans="1:7">
      <c r="A197" t="str">
        <f>IF(申込一覧表_女子!K59="","",申込一覧表_女子!AH59)</f>
        <v/>
      </c>
      <c r="B197" t="str">
        <f>申込一覧表_女子!AV59</f>
        <v/>
      </c>
      <c r="C197" t="str">
        <f>申込一覧表_女子!AZ59</f>
        <v/>
      </c>
      <c r="D197" t="str">
        <f>申込一覧表_女子!AK59</f>
        <v/>
      </c>
      <c r="E197">
        <v>0</v>
      </c>
      <c r="F197">
        <v>5</v>
      </c>
      <c r="G197" t="str">
        <f>申込一覧表_女子!BE59</f>
        <v>999:99.99</v>
      </c>
    </row>
    <row r="198" spans="1:7">
      <c r="A198" t="str">
        <f>IF(申込一覧表_女子!K60="","",申込一覧表_女子!AH60)</f>
        <v/>
      </c>
      <c r="B198" t="str">
        <f>申込一覧表_女子!AV60</f>
        <v/>
      </c>
      <c r="C198" t="str">
        <f>申込一覧表_女子!AZ60</f>
        <v/>
      </c>
      <c r="D198" t="str">
        <f>申込一覧表_女子!AK60</f>
        <v/>
      </c>
      <c r="E198">
        <v>0</v>
      </c>
      <c r="F198">
        <v>5</v>
      </c>
      <c r="G198" t="str">
        <f>申込一覧表_女子!BE60</f>
        <v>999:99.99</v>
      </c>
    </row>
    <row r="199" spans="1:7">
      <c r="A199" t="str">
        <f>IF(申込一覧表_女子!K61="","",申込一覧表_女子!AH61)</f>
        <v/>
      </c>
      <c r="B199" t="str">
        <f>申込一覧表_女子!AV61</f>
        <v/>
      </c>
      <c r="C199" t="str">
        <f>申込一覧表_女子!AZ61</f>
        <v/>
      </c>
      <c r="D199" t="str">
        <f>申込一覧表_女子!AK61</f>
        <v/>
      </c>
      <c r="E199">
        <v>0</v>
      </c>
      <c r="F199">
        <v>5</v>
      </c>
      <c r="G199" t="str">
        <f>申込一覧表_女子!BE61</f>
        <v>999:99.99</v>
      </c>
    </row>
    <row r="200" spans="1:7">
      <c r="A200" t="str">
        <f>IF(申込一覧表_女子!K62="","",申込一覧表_女子!AH62)</f>
        <v/>
      </c>
      <c r="B200" t="str">
        <f>申込一覧表_女子!AV62</f>
        <v/>
      </c>
      <c r="C200" t="str">
        <f>申込一覧表_女子!AZ62</f>
        <v/>
      </c>
      <c r="D200" t="str">
        <f>申込一覧表_女子!AK62</f>
        <v/>
      </c>
      <c r="E200">
        <v>0</v>
      </c>
      <c r="F200">
        <v>5</v>
      </c>
      <c r="G200" t="str">
        <f>申込一覧表_女子!BE62</f>
        <v>999:99.99</v>
      </c>
    </row>
    <row r="201" spans="1:7">
      <c r="A201" t="str">
        <f>IF(申込一覧表_女子!K63="","",申込一覧表_女子!AH63)</f>
        <v/>
      </c>
      <c r="B201" t="str">
        <f>申込一覧表_女子!AV63</f>
        <v/>
      </c>
      <c r="C201" t="str">
        <f>申込一覧表_女子!AZ63</f>
        <v/>
      </c>
      <c r="D201" t="str">
        <f>申込一覧表_女子!AK63</f>
        <v/>
      </c>
      <c r="E201">
        <v>0</v>
      </c>
      <c r="F201">
        <v>5</v>
      </c>
      <c r="G201" t="str">
        <f>申込一覧表_女子!BE63</f>
        <v>999:99.99</v>
      </c>
    </row>
    <row r="202" spans="1:7">
      <c r="A202" t="str">
        <f>IF(申込一覧表_女子!K64="","",申込一覧表_女子!AH64)</f>
        <v/>
      </c>
      <c r="B202" t="str">
        <f>申込一覧表_女子!AV64</f>
        <v/>
      </c>
      <c r="C202" t="str">
        <f>申込一覧表_女子!AZ64</f>
        <v/>
      </c>
      <c r="D202" t="str">
        <f>申込一覧表_女子!AK64</f>
        <v/>
      </c>
      <c r="E202">
        <v>0</v>
      </c>
      <c r="F202">
        <v>5</v>
      </c>
      <c r="G202" t="str">
        <f>申込一覧表_女子!BE64</f>
        <v>999:99.99</v>
      </c>
    </row>
    <row r="203" spans="1:7">
      <c r="A203" t="str">
        <f>IF(申込一覧表_女子!K65="","",申込一覧表_女子!AH65)</f>
        <v/>
      </c>
      <c r="B203" t="str">
        <f>申込一覧表_女子!AV65</f>
        <v/>
      </c>
      <c r="C203" t="str">
        <f>申込一覧表_女子!AZ65</f>
        <v/>
      </c>
      <c r="D203" t="str">
        <f>申込一覧表_女子!AK65</f>
        <v/>
      </c>
      <c r="E203">
        <v>0</v>
      </c>
      <c r="F203">
        <v>5</v>
      </c>
      <c r="G203" t="str">
        <f>申込一覧表_女子!BE65</f>
        <v>999:99.99</v>
      </c>
    </row>
    <row r="204" spans="1:7">
      <c r="A204" t="str">
        <f>IF(申込一覧表_女子!K66="","",申込一覧表_女子!AH66)</f>
        <v/>
      </c>
      <c r="B204" t="str">
        <f>申込一覧表_女子!AV66</f>
        <v/>
      </c>
      <c r="C204" t="str">
        <f>申込一覧表_女子!AZ66</f>
        <v/>
      </c>
      <c r="D204" t="str">
        <f>申込一覧表_女子!AK66</f>
        <v/>
      </c>
      <c r="E204">
        <v>0</v>
      </c>
      <c r="F204">
        <v>5</v>
      </c>
      <c r="G204" t="str">
        <f>申込一覧表_女子!BE66</f>
        <v>999:99.99</v>
      </c>
    </row>
    <row r="205" spans="1:7">
      <c r="A205" t="str">
        <f>IF(申込一覧表_女子!K67="","",申込一覧表_女子!AH67)</f>
        <v/>
      </c>
      <c r="B205" t="str">
        <f>申込一覧表_女子!AV67</f>
        <v/>
      </c>
      <c r="C205" t="str">
        <f>申込一覧表_女子!AZ67</f>
        <v/>
      </c>
      <c r="D205" t="str">
        <f>申込一覧表_女子!AK67</f>
        <v/>
      </c>
      <c r="E205">
        <v>0</v>
      </c>
      <c r="F205">
        <v>5</v>
      </c>
      <c r="G205" t="str">
        <f>申込一覧表_女子!BE67</f>
        <v>999:99.99</v>
      </c>
    </row>
    <row r="206" spans="1:7">
      <c r="A206" t="str">
        <f>IF(申込一覧表_女子!K68="","",申込一覧表_女子!AH68)</f>
        <v/>
      </c>
      <c r="B206" t="str">
        <f>申込一覧表_女子!AV68</f>
        <v/>
      </c>
      <c r="C206" t="str">
        <f>申込一覧表_女子!AZ68</f>
        <v/>
      </c>
      <c r="D206" t="str">
        <f>申込一覧表_女子!AK68</f>
        <v/>
      </c>
      <c r="E206">
        <v>0</v>
      </c>
      <c r="F206">
        <v>5</v>
      </c>
      <c r="G206" t="str">
        <f>申込一覧表_女子!BE68</f>
        <v>999:99.99</v>
      </c>
    </row>
    <row r="207" spans="1:7">
      <c r="A207" t="str">
        <f>IF(申込一覧表_女子!K69="","",申込一覧表_女子!AH69)</f>
        <v/>
      </c>
      <c r="B207" t="str">
        <f>申込一覧表_女子!AV69</f>
        <v/>
      </c>
      <c r="C207" t="str">
        <f>申込一覧表_女子!AZ69</f>
        <v/>
      </c>
      <c r="D207" t="str">
        <f>申込一覧表_女子!AK69</f>
        <v/>
      </c>
      <c r="E207">
        <v>0</v>
      </c>
      <c r="F207">
        <v>5</v>
      </c>
      <c r="G207" t="str">
        <f>申込一覧表_女子!BE69</f>
        <v>999:99.99</v>
      </c>
    </row>
    <row r="208" spans="1:7">
      <c r="A208" t="str">
        <f>IF(申込一覧表_女子!K70="","",申込一覧表_女子!AH70)</f>
        <v/>
      </c>
      <c r="B208" t="str">
        <f>申込一覧表_女子!AV70</f>
        <v/>
      </c>
      <c r="C208" t="str">
        <f>申込一覧表_女子!AZ70</f>
        <v/>
      </c>
      <c r="D208" t="str">
        <f>申込一覧表_女子!AK70</f>
        <v/>
      </c>
      <c r="E208">
        <v>0</v>
      </c>
      <c r="F208">
        <v>5</v>
      </c>
      <c r="G208" t="str">
        <f>申込一覧表_女子!BE70</f>
        <v>999:99.99</v>
      </c>
    </row>
    <row r="209" spans="1:7">
      <c r="A209" t="str">
        <f>IF(申込一覧表_女子!K71="","",申込一覧表_女子!AH71)</f>
        <v/>
      </c>
      <c r="B209" t="str">
        <f>申込一覧表_女子!AV71</f>
        <v/>
      </c>
      <c r="C209" t="str">
        <f>申込一覧表_女子!AZ71</f>
        <v/>
      </c>
      <c r="D209" t="str">
        <f>申込一覧表_女子!AK71</f>
        <v/>
      </c>
      <c r="E209">
        <v>0</v>
      </c>
      <c r="F209">
        <v>5</v>
      </c>
      <c r="G209" t="str">
        <f>申込一覧表_女子!BE71</f>
        <v>999:99.99</v>
      </c>
    </row>
    <row r="210" spans="1:7">
      <c r="A210" t="str">
        <f>IF(申込一覧表_女子!K72="","",申込一覧表_女子!AH72)</f>
        <v/>
      </c>
      <c r="B210" t="str">
        <f>申込一覧表_女子!AV72</f>
        <v/>
      </c>
      <c r="C210" t="str">
        <f>申込一覧表_女子!AZ72</f>
        <v/>
      </c>
      <c r="D210" t="str">
        <f>申込一覧表_女子!AK72</f>
        <v/>
      </c>
      <c r="E210">
        <v>0</v>
      </c>
      <c r="F210">
        <v>5</v>
      </c>
      <c r="G210" t="str">
        <f>申込一覧表_女子!BE72</f>
        <v>999:99.99</v>
      </c>
    </row>
    <row r="211" spans="1:7">
      <c r="A211" t="str">
        <f>IF(申込一覧表_女子!K73="","",申込一覧表_女子!AH73)</f>
        <v/>
      </c>
      <c r="B211" t="str">
        <f>申込一覧表_女子!AV73</f>
        <v/>
      </c>
      <c r="C211" t="str">
        <f>申込一覧表_女子!AZ73</f>
        <v/>
      </c>
      <c r="D211" t="str">
        <f>申込一覧表_女子!AK73</f>
        <v/>
      </c>
      <c r="E211">
        <v>0</v>
      </c>
      <c r="F211">
        <v>5</v>
      </c>
      <c r="G211" t="str">
        <f>申込一覧表_女子!BE73</f>
        <v>999:99.99</v>
      </c>
    </row>
    <row r="212" spans="1:7">
      <c r="A212" t="str">
        <f>IF(申込一覧表_女子!K74="","",申込一覧表_女子!AH74)</f>
        <v/>
      </c>
      <c r="B212" t="str">
        <f>申込一覧表_女子!AV74</f>
        <v/>
      </c>
      <c r="C212" t="str">
        <f>申込一覧表_女子!AZ74</f>
        <v/>
      </c>
      <c r="D212" t="str">
        <f>申込一覧表_女子!AK74</f>
        <v/>
      </c>
      <c r="E212">
        <v>0</v>
      </c>
      <c r="F212">
        <v>5</v>
      </c>
      <c r="G212" t="str">
        <f>申込一覧表_女子!BE74</f>
        <v>999:99.99</v>
      </c>
    </row>
    <row r="213" spans="1:7">
      <c r="A213" s="33" t="str">
        <f>IF(申込一覧表_女子!K75="","",申込一覧表_女子!AH75)</f>
        <v/>
      </c>
      <c r="B213" s="33" t="str">
        <f>申込一覧表_女子!AV75</f>
        <v/>
      </c>
      <c r="C213" s="33" t="str">
        <f>申込一覧表_女子!AZ75</f>
        <v/>
      </c>
      <c r="D213" s="33" t="str">
        <f>申込一覧表_女子!AK75</f>
        <v/>
      </c>
      <c r="E213" s="33">
        <v>0</v>
      </c>
      <c r="F213" s="33">
        <v>5</v>
      </c>
      <c r="G213" s="33" t="str">
        <f>申込一覧表_女子!BE75</f>
        <v>999:99.99</v>
      </c>
    </row>
    <row r="215" spans="1:7">
      <c r="A215" s="33"/>
      <c r="B215" s="33"/>
      <c r="C215" s="33"/>
      <c r="D215" s="33"/>
      <c r="E215" s="33"/>
      <c r="F215" s="33"/>
      <c r="G215" s="33"/>
    </row>
    <row r="216" spans="1:7">
      <c r="A216" t="str">
        <f>IF(申込一覧表_男子!K6="","",申込一覧表_男子!AH6)</f>
        <v/>
      </c>
      <c r="B216" t="str">
        <f>申込一覧表_男子!AV6</f>
        <v/>
      </c>
      <c r="C216" t="str">
        <f>申込一覧表_男子!AZ6</f>
        <v/>
      </c>
      <c r="D216" t="str">
        <f>申込一覧表_男子!AK6</f>
        <v/>
      </c>
      <c r="E216">
        <v>0</v>
      </c>
      <c r="F216">
        <v>0</v>
      </c>
      <c r="G216" t="str">
        <f>申込一覧表_男子!BE6</f>
        <v>999:99.99</v>
      </c>
    </row>
    <row r="217" spans="1:7">
      <c r="A217" t="str">
        <f>IF(申込一覧表_男子!K7="","",申込一覧表_男子!AH7)</f>
        <v/>
      </c>
      <c r="B217" t="str">
        <f>申込一覧表_男子!AV7</f>
        <v/>
      </c>
      <c r="C217" t="str">
        <f>申込一覧表_男子!AZ7</f>
        <v/>
      </c>
      <c r="D217" t="str">
        <f>申込一覧表_男子!AK7</f>
        <v/>
      </c>
      <c r="E217">
        <v>0</v>
      </c>
      <c r="F217">
        <v>0</v>
      </c>
      <c r="G217" t="str">
        <f>申込一覧表_男子!BE7</f>
        <v>999:99.99</v>
      </c>
    </row>
    <row r="218" spans="1:7">
      <c r="A218" t="str">
        <f>IF(申込一覧表_男子!K8="","",申込一覧表_男子!AH8)</f>
        <v/>
      </c>
      <c r="B218" t="str">
        <f>申込一覧表_男子!AV8</f>
        <v/>
      </c>
      <c r="C218" t="str">
        <f>申込一覧表_男子!AZ8</f>
        <v/>
      </c>
      <c r="D218" t="str">
        <f>申込一覧表_男子!AK8</f>
        <v/>
      </c>
      <c r="E218">
        <v>0</v>
      </c>
      <c r="F218">
        <v>0</v>
      </c>
      <c r="G218" t="str">
        <f>申込一覧表_男子!BE8</f>
        <v>999:99.99</v>
      </c>
    </row>
    <row r="219" spans="1:7">
      <c r="A219" t="str">
        <f>IF(申込一覧表_男子!K9="","",申込一覧表_男子!AH9)</f>
        <v/>
      </c>
      <c r="B219" t="str">
        <f>申込一覧表_男子!AV9</f>
        <v/>
      </c>
      <c r="C219" t="str">
        <f>申込一覧表_男子!AZ9</f>
        <v/>
      </c>
      <c r="D219" t="str">
        <f>申込一覧表_男子!AK9</f>
        <v/>
      </c>
      <c r="E219">
        <v>0</v>
      </c>
      <c r="F219">
        <v>0</v>
      </c>
      <c r="G219" t="str">
        <f>申込一覧表_男子!BE9</f>
        <v>999:99.99</v>
      </c>
    </row>
    <row r="220" spans="1:7">
      <c r="A220" t="str">
        <f>IF(申込一覧表_男子!K10="","",申込一覧表_男子!AH10)</f>
        <v/>
      </c>
      <c r="B220" t="str">
        <f>申込一覧表_男子!AV10</f>
        <v/>
      </c>
      <c r="C220" t="str">
        <f>申込一覧表_男子!AZ10</f>
        <v/>
      </c>
      <c r="D220" t="str">
        <f>申込一覧表_男子!AK10</f>
        <v/>
      </c>
      <c r="E220">
        <v>0</v>
      </c>
      <c r="F220">
        <v>0</v>
      </c>
      <c r="G220" t="str">
        <f>申込一覧表_男子!BE10</f>
        <v>999:99.99</v>
      </c>
    </row>
    <row r="221" spans="1:7">
      <c r="A221" t="str">
        <f>IF(申込一覧表_男子!K11="","",申込一覧表_男子!AH11)</f>
        <v/>
      </c>
      <c r="B221" t="str">
        <f>申込一覧表_男子!AV11</f>
        <v/>
      </c>
      <c r="C221" t="str">
        <f>申込一覧表_男子!AZ11</f>
        <v/>
      </c>
      <c r="D221" t="str">
        <f>申込一覧表_男子!AK11</f>
        <v/>
      </c>
      <c r="E221">
        <v>0</v>
      </c>
      <c r="F221">
        <v>0</v>
      </c>
      <c r="G221" t="str">
        <f>申込一覧表_男子!BE11</f>
        <v>999:99.99</v>
      </c>
    </row>
    <row r="222" spans="1:7">
      <c r="A222" t="str">
        <f>IF(申込一覧表_男子!K12="","",申込一覧表_男子!AH12)</f>
        <v/>
      </c>
      <c r="B222" t="str">
        <f>申込一覧表_男子!AV12</f>
        <v/>
      </c>
      <c r="C222" t="str">
        <f>申込一覧表_男子!AZ12</f>
        <v/>
      </c>
      <c r="D222" t="str">
        <f>申込一覧表_男子!AK12</f>
        <v/>
      </c>
      <c r="E222">
        <v>0</v>
      </c>
      <c r="F222">
        <v>0</v>
      </c>
      <c r="G222" t="str">
        <f>申込一覧表_男子!BE12</f>
        <v>999:99.99</v>
      </c>
    </row>
    <row r="223" spans="1:7">
      <c r="A223" t="str">
        <f>IF(申込一覧表_男子!K13="","",申込一覧表_男子!AH13)</f>
        <v/>
      </c>
      <c r="B223" t="str">
        <f>申込一覧表_男子!AV13</f>
        <v/>
      </c>
      <c r="C223" t="str">
        <f>申込一覧表_男子!AZ13</f>
        <v/>
      </c>
      <c r="D223" t="str">
        <f>申込一覧表_男子!AK13</f>
        <v/>
      </c>
      <c r="E223">
        <v>0</v>
      </c>
      <c r="F223">
        <v>0</v>
      </c>
      <c r="G223" t="str">
        <f>申込一覧表_男子!BE13</f>
        <v>999:99.99</v>
      </c>
    </row>
    <row r="224" spans="1:7">
      <c r="A224" t="str">
        <f>IF(申込一覧表_男子!K14="","",申込一覧表_男子!AH14)</f>
        <v/>
      </c>
      <c r="B224" t="str">
        <f>申込一覧表_男子!AV14</f>
        <v/>
      </c>
      <c r="C224" t="str">
        <f>申込一覧表_男子!AZ14</f>
        <v/>
      </c>
      <c r="D224" t="str">
        <f>申込一覧表_男子!AK14</f>
        <v/>
      </c>
      <c r="E224">
        <v>0</v>
      </c>
      <c r="F224">
        <v>0</v>
      </c>
      <c r="G224" t="str">
        <f>申込一覧表_男子!BE14</f>
        <v>999:99.99</v>
      </c>
    </row>
    <row r="225" spans="1:7">
      <c r="A225" t="str">
        <f>IF(申込一覧表_男子!K15="","",申込一覧表_男子!AH15)</f>
        <v/>
      </c>
      <c r="B225" t="str">
        <f>申込一覧表_男子!AV15</f>
        <v/>
      </c>
      <c r="C225" t="str">
        <f>申込一覧表_男子!AZ15</f>
        <v/>
      </c>
      <c r="D225" t="str">
        <f>申込一覧表_男子!AK15</f>
        <v/>
      </c>
      <c r="E225">
        <v>0</v>
      </c>
      <c r="F225">
        <v>0</v>
      </c>
      <c r="G225" t="str">
        <f>申込一覧表_男子!BE15</f>
        <v>999:99.99</v>
      </c>
    </row>
    <row r="226" spans="1:7">
      <c r="A226" t="str">
        <f>IF(申込一覧表_男子!K16="","",申込一覧表_男子!AH16)</f>
        <v/>
      </c>
      <c r="B226" t="str">
        <f>申込一覧表_男子!AV16</f>
        <v/>
      </c>
      <c r="C226" t="str">
        <f>申込一覧表_男子!AZ16</f>
        <v/>
      </c>
      <c r="D226" t="str">
        <f>申込一覧表_男子!AK16</f>
        <v/>
      </c>
      <c r="E226">
        <v>0</v>
      </c>
      <c r="F226">
        <v>0</v>
      </c>
      <c r="G226" t="str">
        <f>申込一覧表_男子!BE16</f>
        <v>999:99.99</v>
      </c>
    </row>
    <row r="227" spans="1:7">
      <c r="A227" t="str">
        <f>IF(申込一覧表_男子!K17="","",申込一覧表_男子!AH17)</f>
        <v/>
      </c>
      <c r="B227" t="str">
        <f>申込一覧表_男子!AV17</f>
        <v/>
      </c>
      <c r="C227" t="str">
        <f>申込一覧表_男子!AZ17</f>
        <v/>
      </c>
      <c r="D227" t="str">
        <f>申込一覧表_男子!AK17</f>
        <v/>
      </c>
      <c r="E227">
        <v>0</v>
      </c>
      <c r="F227">
        <v>0</v>
      </c>
      <c r="G227" t="str">
        <f>申込一覧表_男子!BE17</f>
        <v>999:99.99</v>
      </c>
    </row>
    <row r="228" spans="1:7">
      <c r="A228" t="str">
        <f>IF(申込一覧表_男子!K18="","",申込一覧表_男子!AH18)</f>
        <v/>
      </c>
      <c r="B228" t="str">
        <f>申込一覧表_男子!AV18</f>
        <v/>
      </c>
      <c r="C228" t="str">
        <f>申込一覧表_男子!AZ18</f>
        <v/>
      </c>
      <c r="D228" t="str">
        <f>申込一覧表_男子!AK18</f>
        <v/>
      </c>
      <c r="E228">
        <v>0</v>
      </c>
      <c r="F228">
        <v>0</v>
      </c>
      <c r="G228" t="str">
        <f>申込一覧表_男子!BE18</f>
        <v>999:99.99</v>
      </c>
    </row>
    <row r="229" spans="1:7">
      <c r="A229" t="str">
        <f>IF(申込一覧表_男子!K19="","",申込一覧表_男子!AH19)</f>
        <v/>
      </c>
      <c r="B229" t="str">
        <f>申込一覧表_男子!AV19</f>
        <v/>
      </c>
      <c r="C229" t="str">
        <f>申込一覧表_男子!AZ19</f>
        <v/>
      </c>
      <c r="D229" t="str">
        <f>申込一覧表_男子!AK19</f>
        <v/>
      </c>
      <c r="E229">
        <v>0</v>
      </c>
      <c r="F229">
        <v>0</v>
      </c>
      <c r="G229" t="str">
        <f>申込一覧表_男子!BE19</f>
        <v>999:99.99</v>
      </c>
    </row>
    <row r="230" spans="1:7">
      <c r="A230" t="str">
        <f>IF(申込一覧表_男子!K20="","",申込一覧表_男子!AH20)</f>
        <v/>
      </c>
      <c r="B230" t="str">
        <f>申込一覧表_男子!AV20</f>
        <v/>
      </c>
      <c r="C230" t="str">
        <f>申込一覧表_男子!AZ20</f>
        <v/>
      </c>
      <c r="D230" t="str">
        <f>申込一覧表_男子!AK20</f>
        <v/>
      </c>
      <c r="E230">
        <v>0</v>
      </c>
      <c r="F230">
        <v>0</v>
      </c>
      <c r="G230" t="str">
        <f>申込一覧表_男子!BE20</f>
        <v>999:99.99</v>
      </c>
    </row>
    <row r="231" spans="1:7">
      <c r="A231" t="str">
        <f>IF(申込一覧表_男子!K21="","",申込一覧表_男子!AH21)</f>
        <v/>
      </c>
      <c r="B231" t="str">
        <f>申込一覧表_男子!AV21</f>
        <v/>
      </c>
      <c r="C231" t="str">
        <f>申込一覧表_男子!AZ21</f>
        <v/>
      </c>
      <c r="D231" t="str">
        <f>申込一覧表_男子!AK21</f>
        <v/>
      </c>
      <c r="E231">
        <v>0</v>
      </c>
      <c r="F231">
        <v>0</v>
      </c>
      <c r="G231" t="str">
        <f>申込一覧表_男子!BE21</f>
        <v>999:99.99</v>
      </c>
    </row>
    <row r="232" spans="1:7">
      <c r="A232" t="str">
        <f>IF(申込一覧表_男子!K22="","",申込一覧表_男子!AH22)</f>
        <v/>
      </c>
      <c r="B232" t="str">
        <f>申込一覧表_男子!AV22</f>
        <v/>
      </c>
      <c r="C232" t="str">
        <f>申込一覧表_男子!AZ22</f>
        <v/>
      </c>
      <c r="D232" t="str">
        <f>申込一覧表_男子!AK22</f>
        <v/>
      </c>
      <c r="E232">
        <v>0</v>
      </c>
      <c r="F232">
        <v>0</v>
      </c>
      <c r="G232" t="str">
        <f>申込一覧表_男子!BE22</f>
        <v>999:99.99</v>
      </c>
    </row>
    <row r="233" spans="1:7">
      <c r="A233" t="str">
        <f>IF(申込一覧表_男子!K23="","",申込一覧表_男子!AH23)</f>
        <v/>
      </c>
      <c r="B233" t="str">
        <f>申込一覧表_男子!AV23</f>
        <v/>
      </c>
      <c r="C233" t="str">
        <f>申込一覧表_男子!AZ23</f>
        <v/>
      </c>
      <c r="D233" t="str">
        <f>申込一覧表_男子!AK23</f>
        <v/>
      </c>
      <c r="E233">
        <v>0</v>
      </c>
      <c r="F233">
        <v>0</v>
      </c>
      <c r="G233" t="str">
        <f>申込一覧表_男子!BE23</f>
        <v>999:99.99</v>
      </c>
    </row>
    <row r="234" spans="1:7">
      <c r="A234" t="str">
        <f>IF(申込一覧表_男子!K24="","",申込一覧表_男子!AH24)</f>
        <v/>
      </c>
      <c r="B234" t="str">
        <f>申込一覧表_男子!AV24</f>
        <v/>
      </c>
      <c r="C234" t="str">
        <f>申込一覧表_男子!AZ24</f>
        <v/>
      </c>
      <c r="D234" t="str">
        <f>申込一覧表_男子!AK24</f>
        <v/>
      </c>
      <c r="E234">
        <v>0</v>
      </c>
      <c r="F234">
        <v>0</v>
      </c>
      <c r="G234" t="str">
        <f>申込一覧表_男子!BE24</f>
        <v>999:99.99</v>
      </c>
    </row>
    <row r="235" spans="1:7">
      <c r="A235" t="str">
        <f>IF(申込一覧表_男子!K25="","",申込一覧表_男子!AH25)</f>
        <v/>
      </c>
      <c r="B235" t="str">
        <f>申込一覧表_男子!AV25</f>
        <v/>
      </c>
      <c r="C235" t="str">
        <f>申込一覧表_男子!AZ25</f>
        <v/>
      </c>
      <c r="D235" t="str">
        <f>申込一覧表_男子!AK25</f>
        <v/>
      </c>
      <c r="E235">
        <v>0</v>
      </c>
      <c r="F235">
        <v>0</v>
      </c>
      <c r="G235" t="str">
        <f>申込一覧表_男子!BE25</f>
        <v>999:99.99</v>
      </c>
    </row>
    <row r="236" spans="1:7">
      <c r="A236" t="str">
        <f>IF(申込一覧表_男子!K26="","",申込一覧表_男子!AH26)</f>
        <v/>
      </c>
      <c r="B236" t="str">
        <f>申込一覧表_男子!AV26</f>
        <v/>
      </c>
      <c r="C236" t="str">
        <f>申込一覧表_男子!AZ26</f>
        <v/>
      </c>
      <c r="D236" t="str">
        <f>申込一覧表_男子!AK26</f>
        <v/>
      </c>
      <c r="E236">
        <v>0</v>
      </c>
      <c r="F236">
        <v>0</v>
      </c>
      <c r="G236" t="str">
        <f>申込一覧表_男子!BE26</f>
        <v>999:99.99</v>
      </c>
    </row>
    <row r="237" spans="1:7">
      <c r="A237" t="str">
        <f>IF(申込一覧表_男子!K27="","",申込一覧表_男子!AH27)</f>
        <v/>
      </c>
      <c r="B237" t="str">
        <f>申込一覧表_男子!AV27</f>
        <v/>
      </c>
      <c r="C237" t="str">
        <f>申込一覧表_男子!AZ27</f>
        <v/>
      </c>
      <c r="D237" t="str">
        <f>申込一覧表_男子!AK27</f>
        <v/>
      </c>
      <c r="E237">
        <v>0</v>
      </c>
      <c r="F237">
        <v>0</v>
      </c>
      <c r="G237" t="str">
        <f>申込一覧表_男子!BE27</f>
        <v>999:99.99</v>
      </c>
    </row>
    <row r="238" spans="1:7">
      <c r="A238" t="str">
        <f>IF(申込一覧表_男子!K28="","",申込一覧表_男子!AH28)</f>
        <v/>
      </c>
      <c r="B238" t="str">
        <f>申込一覧表_男子!AV28</f>
        <v/>
      </c>
      <c r="C238" t="str">
        <f>申込一覧表_男子!AZ28</f>
        <v/>
      </c>
      <c r="D238" t="str">
        <f>申込一覧表_男子!AK28</f>
        <v/>
      </c>
      <c r="E238">
        <v>0</v>
      </c>
      <c r="F238">
        <v>0</v>
      </c>
      <c r="G238" t="str">
        <f>申込一覧表_男子!BE28</f>
        <v>999:99.99</v>
      </c>
    </row>
    <row r="239" spans="1:7">
      <c r="A239" t="str">
        <f>IF(申込一覧表_男子!K29="","",申込一覧表_男子!AH29)</f>
        <v/>
      </c>
      <c r="B239" t="str">
        <f>申込一覧表_男子!AV29</f>
        <v/>
      </c>
      <c r="C239" t="str">
        <f>申込一覧表_男子!AZ29</f>
        <v/>
      </c>
      <c r="D239" t="str">
        <f>申込一覧表_男子!AK29</f>
        <v/>
      </c>
      <c r="E239">
        <v>0</v>
      </c>
      <c r="F239">
        <v>0</v>
      </c>
      <c r="G239" t="str">
        <f>申込一覧表_男子!BE29</f>
        <v>999:99.99</v>
      </c>
    </row>
    <row r="240" spans="1:7">
      <c r="A240" t="str">
        <f>IF(申込一覧表_男子!K30="","",申込一覧表_男子!AH30)</f>
        <v/>
      </c>
      <c r="B240" t="str">
        <f>申込一覧表_男子!AV30</f>
        <v/>
      </c>
      <c r="C240" t="str">
        <f>申込一覧表_男子!AZ30</f>
        <v/>
      </c>
      <c r="D240" t="str">
        <f>申込一覧表_男子!AK30</f>
        <v/>
      </c>
      <c r="E240">
        <v>0</v>
      </c>
      <c r="F240">
        <v>0</v>
      </c>
      <c r="G240" t="str">
        <f>申込一覧表_男子!BE30</f>
        <v>999:99.99</v>
      </c>
    </row>
    <row r="241" spans="1:7">
      <c r="A241" t="str">
        <f>IF(申込一覧表_男子!K31="","",申込一覧表_男子!AH31)</f>
        <v/>
      </c>
      <c r="B241" t="str">
        <f>申込一覧表_男子!AV31</f>
        <v/>
      </c>
      <c r="C241" t="str">
        <f>申込一覧表_男子!AZ31</f>
        <v/>
      </c>
      <c r="D241" t="str">
        <f>申込一覧表_男子!AK31</f>
        <v/>
      </c>
      <c r="E241">
        <v>0</v>
      </c>
      <c r="F241">
        <v>0</v>
      </c>
      <c r="G241" t="str">
        <f>申込一覧表_男子!BE31</f>
        <v>999:99.99</v>
      </c>
    </row>
    <row r="242" spans="1:7">
      <c r="A242" t="str">
        <f>IF(申込一覧表_男子!K32="","",申込一覧表_男子!AH32)</f>
        <v/>
      </c>
      <c r="B242" t="str">
        <f>申込一覧表_男子!AV32</f>
        <v/>
      </c>
      <c r="C242" t="str">
        <f>申込一覧表_男子!AZ32</f>
        <v/>
      </c>
      <c r="D242" t="str">
        <f>申込一覧表_男子!AK32</f>
        <v/>
      </c>
      <c r="E242">
        <v>0</v>
      </c>
      <c r="F242">
        <v>0</v>
      </c>
      <c r="G242" t="str">
        <f>申込一覧表_男子!BE32</f>
        <v>999:99.99</v>
      </c>
    </row>
    <row r="243" spans="1:7">
      <c r="A243" t="str">
        <f>IF(申込一覧表_男子!K33="","",申込一覧表_男子!AH33)</f>
        <v/>
      </c>
      <c r="B243" t="str">
        <f>申込一覧表_男子!AV33</f>
        <v/>
      </c>
      <c r="C243" t="str">
        <f>申込一覧表_男子!AZ33</f>
        <v/>
      </c>
      <c r="D243" t="str">
        <f>申込一覧表_男子!AK33</f>
        <v/>
      </c>
      <c r="E243">
        <v>0</v>
      </c>
      <c r="F243">
        <v>0</v>
      </c>
      <c r="G243" t="str">
        <f>申込一覧表_男子!BE33</f>
        <v>999:99.99</v>
      </c>
    </row>
    <row r="244" spans="1:7">
      <c r="A244" t="str">
        <f>IF(申込一覧表_男子!K34="","",申込一覧表_男子!AH34)</f>
        <v/>
      </c>
      <c r="B244" t="str">
        <f>申込一覧表_男子!AV34</f>
        <v/>
      </c>
      <c r="C244" t="str">
        <f>申込一覧表_男子!AZ34</f>
        <v/>
      </c>
      <c r="D244" t="str">
        <f>申込一覧表_男子!AK34</f>
        <v/>
      </c>
      <c r="E244">
        <v>0</v>
      </c>
      <c r="F244">
        <v>0</v>
      </c>
      <c r="G244" t="str">
        <f>申込一覧表_男子!BE34</f>
        <v>999:99.99</v>
      </c>
    </row>
    <row r="245" spans="1:7">
      <c r="A245" t="str">
        <f>IF(申込一覧表_男子!K35="","",申込一覧表_男子!AH35)</f>
        <v/>
      </c>
      <c r="B245" t="str">
        <f>申込一覧表_男子!AV35</f>
        <v/>
      </c>
      <c r="C245" t="str">
        <f>申込一覧表_男子!AZ35</f>
        <v/>
      </c>
      <c r="D245" t="str">
        <f>申込一覧表_男子!AK35</f>
        <v/>
      </c>
      <c r="E245">
        <v>0</v>
      </c>
      <c r="F245">
        <v>0</v>
      </c>
      <c r="G245" t="str">
        <f>申込一覧表_男子!BE35</f>
        <v>999:99.99</v>
      </c>
    </row>
    <row r="246" spans="1:7">
      <c r="A246" t="str">
        <f>IF(申込一覧表_男子!K36="","",申込一覧表_男子!AH36)</f>
        <v/>
      </c>
      <c r="B246" t="str">
        <f>申込一覧表_男子!AV36</f>
        <v/>
      </c>
      <c r="C246" t="str">
        <f>申込一覧表_男子!AZ36</f>
        <v/>
      </c>
      <c r="D246" t="str">
        <f>申込一覧表_男子!AK36</f>
        <v/>
      </c>
      <c r="E246">
        <v>0</v>
      </c>
      <c r="F246">
        <v>0</v>
      </c>
      <c r="G246" t="str">
        <f>申込一覧表_男子!BE36</f>
        <v>999:99.99</v>
      </c>
    </row>
    <row r="247" spans="1:7">
      <c r="A247" t="str">
        <f>IF(申込一覧表_男子!K37="","",申込一覧表_男子!AH37)</f>
        <v/>
      </c>
      <c r="B247" t="str">
        <f>申込一覧表_男子!AV37</f>
        <v/>
      </c>
      <c r="C247" t="str">
        <f>申込一覧表_男子!AZ37</f>
        <v/>
      </c>
      <c r="D247" t="str">
        <f>申込一覧表_男子!AK37</f>
        <v/>
      </c>
      <c r="E247">
        <v>0</v>
      </c>
      <c r="F247">
        <v>0</v>
      </c>
      <c r="G247" t="str">
        <f>申込一覧表_男子!BE37</f>
        <v>999:99.99</v>
      </c>
    </row>
    <row r="248" spans="1:7">
      <c r="A248" t="str">
        <f>IF(申込一覧表_男子!K38="","",申込一覧表_男子!AH38)</f>
        <v/>
      </c>
      <c r="B248" t="str">
        <f>申込一覧表_男子!AV38</f>
        <v/>
      </c>
      <c r="C248" t="str">
        <f>申込一覧表_男子!AZ38</f>
        <v/>
      </c>
      <c r="D248" t="str">
        <f>申込一覧表_男子!AK38</f>
        <v/>
      </c>
      <c r="E248">
        <v>0</v>
      </c>
      <c r="F248">
        <v>0</v>
      </c>
      <c r="G248" t="str">
        <f>申込一覧表_男子!BE38</f>
        <v>999:99.99</v>
      </c>
    </row>
    <row r="249" spans="1:7">
      <c r="A249" t="str">
        <f>IF(申込一覧表_男子!K39="","",申込一覧表_男子!AH39)</f>
        <v/>
      </c>
      <c r="B249" t="str">
        <f>申込一覧表_男子!AV39</f>
        <v/>
      </c>
      <c r="C249" t="str">
        <f>申込一覧表_男子!AZ39</f>
        <v/>
      </c>
      <c r="D249" t="str">
        <f>申込一覧表_男子!AK39</f>
        <v/>
      </c>
      <c r="E249">
        <v>0</v>
      </c>
      <c r="F249">
        <v>0</v>
      </c>
      <c r="G249" t="str">
        <f>申込一覧表_男子!BE39</f>
        <v>999:99.99</v>
      </c>
    </row>
    <row r="250" spans="1:7">
      <c r="A250" t="str">
        <f>IF(申込一覧表_男子!K40="","",申込一覧表_男子!AH40)</f>
        <v/>
      </c>
      <c r="B250" t="str">
        <f>申込一覧表_男子!AV40</f>
        <v/>
      </c>
      <c r="C250" t="str">
        <f>申込一覧表_男子!AZ40</f>
        <v/>
      </c>
      <c r="D250" t="str">
        <f>申込一覧表_男子!AK40</f>
        <v/>
      </c>
      <c r="E250">
        <v>0</v>
      </c>
      <c r="F250">
        <v>0</v>
      </c>
      <c r="G250" t="str">
        <f>申込一覧表_男子!BE40</f>
        <v>999:99.99</v>
      </c>
    </row>
    <row r="251" spans="1:7">
      <c r="A251" t="str">
        <f>IF(申込一覧表_男子!K41="","",申込一覧表_男子!AH41)</f>
        <v/>
      </c>
      <c r="B251" t="str">
        <f>申込一覧表_男子!AV41</f>
        <v/>
      </c>
      <c r="C251" t="str">
        <f>申込一覧表_男子!AZ41</f>
        <v/>
      </c>
      <c r="D251" t="str">
        <f>申込一覧表_男子!AK41</f>
        <v/>
      </c>
      <c r="E251">
        <v>0</v>
      </c>
      <c r="F251">
        <v>0</v>
      </c>
      <c r="G251" t="str">
        <f>申込一覧表_男子!BE41</f>
        <v>999:99.99</v>
      </c>
    </row>
    <row r="252" spans="1:7">
      <c r="A252" t="str">
        <f>IF(申込一覧表_男子!K42="","",申込一覧表_男子!AH42)</f>
        <v/>
      </c>
      <c r="B252" t="str">
        <f>申込一覧表_男子!AV42</f>
        <v/>
      </c>
      <c r="C252" t="str">
        <f>申込一覧表_男子!AZ42</f>
        <v/>
      </c>
      <c r="D252" t="str">
        <f>申込一覧表_男子!AK42</f>
        <v/>
      </c>
      <c r="E252">
        <v>0</v>
      </c>
      <c r="F252">
        <v>0</v>
      </c>
      <c r="G252" t="str">
        <f>申込一覧表_男子!BE42</f>
        <v>999:99.99</v>
      </c>
    </row>
    <row r="253" spans="1:7">
      <c r="A253" t="str">
        <f>IF(申込一覧表_男子!K43="","",申込一覧表_男子!AH43)</f>
        <v/>
      </c>
      <c r="B253" t="str">
        <f>申込一覧表_男子!AV43</f>
        <v/>
      </c>
      <c r="C253" t="str">
        <f>申込一覧表_男子!AZ43</f>
        <v/>
      </c>
      <c r="D253" t="str">
        <f>申込一覧表_男子!AK43</f>
        <v/>
      </c>
      <c r="E253">
        <v>0</v>
      </c>
      <c r="F253">
        <v>0</v>
      </c>
      <c r="G253" t="str">
        <f>申込一覧表_男子!BE43</f>
        <v>999:99.99</v>
      </c>
    </row>
    <row r="254" spans="1:7">
      <c r="A254" t="str">
        <f>IF(申込一覧表_男子!K44="","",申込一覧表_男子!AH44)</f>
        <v/>
      </c>
      <c r="B254" t="str">
        <f>申込一覧表_男子!AV44</f>
        <v/>
      </c>
      <c r="C254" t="str">
        <f>申込一覧表_男子!AZ44</f>
        <v/>
      </c>
      <c r="D254" t="str">
        <f>申込一覧表_男子!AK44</f>
        <v/>
      </c>
      <c r="E254">
        <v>0</v>
      </c>
      <c r="F254">
        <v>0</v>
      </c>
      <c r="G254" t="str">
        <f>申込一覧表_男子!BE44</f>
        <v>999:99.99</v>
      </c>
    </row>
    <row r="255" spans="1:7">
      <c r="A255" t="str">
        <f>IF(申込一覧表_男子!K45="","",申込一覧表_男子!AH45)</f>
        <v/>
      </c>
      <c r="B255" t="str">
        <f>申込一覧表_男子!AV45</f>
        <v/>
      </c>
      <c r="C255" t="str">
        <f>申込一覧表_男子!AZ45</f>
        <v/>
      </c>
      <c r="D255" t="str">
        <f>申込一覧表_男子!AK45</f>
        <v/>
      </c>
      <c r="E255">
        <v>0</v>
      </c>
      <c r="F255">
        <v>0</v>
      </c>
      <c r="G255" t="str">
        <f>申込一覧表_男子!BE45</f>
        <v>999:99.99</v>
      </c>
    </row>
    <row r="256" spans="1:7">
      <c r="A256" t="str">
        <f>IF(申込一覧表_男子!K46="","",申込一覧表_男子!AH46)</f>
        <v/>
      </c>
      <c r="B256" t="str">
        <f>申込一覧表_男子!AV46</f>
        <v/>
      </c>
      <c r="C256" t="str">
        <f>申込一覧表_男子!AZ46</f>
        <v/>
      </c>
      <c r="D256" t="str">
        <f>申込一覧表_男子!AK46</f>
        <v/>
      </c>
      <c r="E256">
        <v>0</v>
      </c>
      <c r="F256">
        <v>0</v>
      </c>
      <c r="G256" t="str">
        <f>申込一覧表_男子!BE46</f>
        <v>999:99.99</v>
      </c>
    </row>
    <row r="257" spans="1:7">
      <c r="A257" t="str">
        <f>IF(申込一覧表_男子!K47="","",申込一覧表_男子!AH47)</f>
        <v/>
      </c>
      <c r="B257" t="str">
        <f>申込一覧表_男子!AV47</f>
        <v/>
      </c>
      <c r="C257" t="str">
        <f>申込一覧表_男子!AZ47</f>
        <v/>
      </c>
      <c r="D257" t="str">
        <f>申込一覧表_男子!AK47</f>
        <v/>
      </c>
      <c r="E257">
        <v>0</v>
      </c>
      <c r="F257">
        <v>0</v>
      </c>
      <c r="G257" t="str">
        <f>申込一覧表_男子!BE47</f>
        <v>999:99.99</v>
      </c>
    </row>
    <row r="258" spans="1:7">
      <c r="A258" t="str">
        <f>IF(申込一覧表_男子!K48="","",申込一覧表_男子!AH48)</f>
        <v/>
      </c>
      <c r="B258" t="str">
        <f>申込一覧表_男子!AV48</f>
        <v/>
      </c>
      <c r="C258" t="str">
        <f>申込一覧表_男子!AZ48</f>
        <v/>
      </c>
      <c r="D258" t="str">
        <f>申込一覧表_男子!AK48</f>
        <v/>
      </c>
      <c r="E258">
        <v>0</v>
      </c>
      <c r="F258">
        <v>0</v>
      </c>
      <c r="G258" t="str">
        <f>申込一覧表_男子!BE48</f>
        <v>999:99.99</v>
      </c>
    </row>
    <row r="259" spans="1:7">
      <c r="A259" t="str">
        <f>IF(申込一覧表_男子!K49="","",申込一覧表_男子!AH49)</f>
        <v/>
      </c>
      <c r="B259" t="str">
        <f>申込一覧表_男子!AV49</f>
        <v/>
      </c>
      <c r="C259" t="str">
        <f>申込一覧表_男子!AZ49</f>
        <v/>
      </c>
      <c r="D259" t="str">
        <f>申込一覧表_男子!AK49</f>
        <v/>
      </c>
      <c r="E259">
        <v>0</v>
      </c>
      <c r="F259">
        <v>0</v>
      </c>
      <c r="G259" t="str">
        <f>申込一覧表_男子!BE49</f>
        <v>999:99.99</v>
      </c>
    </row>
    <row r="260" spans="1:7">
      <c r="A260" t="str">
        <f>IF(申込一覧表_男子!K50="","",申込一覧表_男子!AH50)</f>
        <v/>
      </c>
      <c r="B260" t="str">
        <f>申込一覧表_男子!AV50</f>
        <v/>
      </c>
      <c r="C260" t="str">
        <f>申込一覧表_男子!AZ50</f>
        <v/>
      </c>
      <c r="D260" t="str">
        <f>申込一覧表_男子!AK50</f>
        <v/>
      </c>
      <c r="E260">
        <v>0</v>
      </c>
      <c r="F260">
        <v>0</v>
      </c>
      <c r="G260" t="str">
        <f>申込一覧表_男子!BE50</f>
        <v>999:99.99</v>
      </c>
    </row>
    <row r="261" spans="1:7">
      <c r="A261" t="str">
        <f>IF(申込一覧表_男子!K51="","",申込一覧表_男子!AH51)</f>
        <v/>
      </c>
      <c r="B261" t="str">
        <f>申込一覧表_男子!AV51</f>
        <v/>
      </c>
      <c r="C261" t="str">
        <f>申込一覧表_男子!AZ51</f>
        <v/>
      </c>
      <c r="D261" t="str">
        <f>申込一覧表_男子!AK51</f>
        <v/>
      </c>
      <c r="E261">
        <v>0</v>
      </c>
      <c r="F261">
        <v>0</v>
      </c>
      <c r="G261" t="str">
        <f>申込一覧表_男子!BE51</f>
        <v>999:99.99</v>
      </c>
    </row>
    <row r="262" spans="1:7">
      <c r="A262" t="str">
        <f>IF(申込一覧表_男子!K52="","",申込一覧表_男子!AH52)</f>
        <v/>
      </c>
      <c r="B262" t="str">
        <f>申込一覧表_男子!AV52</f>
        <v/>
      </c>
      <c r="C262" t="str">
        <f>申込一覧表_男子!AZ52</f>
        <v/>
      </c>
      <c r="D262" t="str">
        <f>申込一覧表_男子!AK52</f>
        <v/>
      </c>
      <c r="E262">
        <v>0</v>
      </c>
      <c r="F262">
        <v>0</v>
      </c>
      <c r="G262" t="str">
        <f>申込一覧表_男子!BE52</f>
        <v>999:99.99</v>
      </c>
    </row>
    <row r="263" spans="1:7">
      <c r="A263" t="str">
        <f>IF(申込一覧表_男子!K53="","",申込一覧表_男子!AH53)</f>
        <v/>
      </c>
      <c r="B263" t="str">
        <f>申込一覧表_男子!AV53</f>
        <v/>
      </c>
      <c r="C263" t="str">
        <f>申込一覧表_男子!AZ53</f>
        <v/>
      </c>
      <c r="D263" t="str">
        <f>申込一覧表_男子!AK53</f>
        <v/>
      </c>
      <c r="E263">
        <v>0</v>
      </c>
      <c r="F263">
        <v>0</v>
      </c>
      <c r="G263" t="str">
        <f>申込一覧表_男子!BE53</f>
        <v>999:99.99</v>
      </c>
    </row>
    <row r="264" spans="1:7">
      <c r="A264" t="str">
        <f>IF(申込一覧表_男子!K54="","",申込一覧表_男子!AH54)</f>
        <v/>
      </c>
      <c r="B264" t="str">
        <f>申込一覧表_男子!AV54</f>
        <v/>
      </c>
      <c r="C264" t="str">
        <f>申込一覧表_男子!AZ54</f>
        <v/>
      </c>
      <c r="D264" t="str">
        <f>申込一覧表_男子!AK54</f>
        <v/>
      </c>
      <c r="E264">
        <v>0</v>
      </c>
      <c r="F264">
        <v>0</v>
      </c>
      <c r="G264" t="str">
        <f>申込一覧表_男子!BE54</f>
        <v>999:99.99</v>
      </c>
    </row>
    <row r="265" spans="1:7">
      <c r="A265" t="str">
        <f>IF(申込一覧表_男子!K55="","",申込一覧表_男子!AH55)</f>
        <v/>
      </c>
      <c r="B265" t="str">
        <f>申込一覧表_男子!AV55</f>
        <v/>
      </c>
      <c r="C265" t="str">
        <f>申込一覧表_男子!AZ55</f>
        <v/>
      </c>
      <c r="D265" t="str">
        <f>申込一覧表_男子!AK55</f>
        <v/>
      </c>
      <c r="E265">
        <v>0</v>
      </c>
      <c r="F265">
        <v>0</v>
      </c>
      <c r="G265" t="str">
        <f>申込一覧表_男子!BE55</f>
        <v>999:99.99</v>
      </c>
    </row>
    <row r="266" spans="1:7">
      <c r="A266" t="str">
        <f>IF(申込一覧表_男子!K56="","",申込一覧表_男子!AH56)</f>
        <v/>
      </c>
      <c r="B266" t="str">
        <f>申込一覧表_男子!AV56</f>
        <v/>
      </c>
      <c r="C266" t="str">
        <f>申込一覧表_男子!AZ56</f>
        <v/>
      </c>
      <c r="D266" t="str">
        <f>申込一覧表_男子!AK56</f>
        <v/>
      </c>
      <c r="E266">
        <v>0</v>
      </c>
      <c r="F266">
        <v>0</v>
      </c>
      <c r="G266" t="str">
        <f>申込一覧表_男子!BE56</f>
        <v>999:99.99</v>
      </c>
    </row>
    <row r="267" spans="1:7">
      <c r="A267" t="str">
        <f>IF(申込一覧表_男子!K57="","",申込一覧表_男子!AH57)</f>
        <v/>
      </c>
      <c r="B267" t="str">
        <f>申込一覧表_男子!AV57</f>
        <v/>
      </c>
      <c r="C267" t="str">
        <f>申込一覧表_男子!AZ57</f>
        <v/>
      </c>
      <c r="D267" t="str">
        <f>申込一覧表_男子!AK57</f>
        <v/>
      </c>
      <c r="E267">
        <v>0</v>
      </c>
      <c r="F267">
        <v>0</v>
      </c>
      <c r="G267" t="str">
        <f>申込一覧表_男子!BE57</f>
        <v>999:99.99</v>
      </c>
    </row>
    <row r="268" spans="1:7">
      <c r="A268" t="str">
        <f>IF(申込一覧表_男子!K58="","",申込一覧表_男子!AH58)</f>
        <v/>
      </c>
      <c r="B268" t="str">
        <f>申込一覧表_男子!AV58</f>
        <v/>
      </c>
      <c r="C268" t="str">
        <f>申込一覧表_男子!AZ58</f>
        <v/>
      </c>
      <c r="D268" t="str">
        <f>申込一覧表_男子!AK58</f>
        <v/>
      </c>
      <c r="E268">
        <v>0</v>
      </c>
      <c r="F268">
        <v>0</v>
      </c>
      <c r="G268" t="str">
        <f>申込一覧表_男子!BE58</f>
        <v>999:99.99</v>
      </c>
    </row>
    <row r="269" spans="1:7">
      <c r="A269" t="str">
        <f>IF(申込一覧表_男子!K59="","",申込一覧表_男子!AH59)</f>
        <v/>
      </c>
      <c r="B269" t="str">
        <f>申込一覧表_男子!AV59</f>
        <v/>
      </c>
      <c r="C269" t="str">
        <f>申込一覧表_男子!AZ59</f>
        <v/>
      </c>
      <c r="D269" t="str">
        <f>申込一覧表_男子!AK59</f>
        <v/>
      </c>
      <c r="E269">
        <v>0</v>
      </c>
      <c r="F269">
        <v>0</v>
      </c>
      <c r="G269" t="str">
        <f>申込一覧表_男子!BE59</f>
        <v>999:99.99</v>
      </c>
    </row>
    <row r="270" spans="1:7">
      <c r="A270" t="str">
        <f>IF(申込一覧表_男子!K60="","",申込一覧表_男子!AH60)</f>
        <v/>
      </c>
      <c r="B270" t="str">
        <f>申込一覧表_男子!AV60</f>
        <v/>
      </c>
      <c r="C270" t="str">
        <f>申込一覧表_男子!AZ60</f>
        <v/>
      </c>
      <c r="D270" t="str">
        <f>申込一覧表_男子!AK60</f>
        <v/>
      </c>
      <c r="E270">
        <v>0</v>
      </c>
      <c r="F270">
        <v>0</v>
      </c>
      <c r="G270" t="str">
        <f>申込一覧表_男子!BE60</f>
        <v>999:99.99</v>
      </c>
    </row>
    <row r="271" spans="1:7">
      <c r="A271" t="str">
        <f>IF(申込一覧表_男子!K61="","",申込一覧表_男子!AH61)</f>
        <v/>
      </c>
      <c r="B271" t="str">
        <f>申込一覧表_男子!AV61</f>
        <v/>
      </c>
      <c r="C271" t="str">
        <f>申込一覧表_男子!AZ61</f>
        <v/>
      </c>
      <c r="D271" t="str">
        <f>申込一覧表_男子!AK61</f>
        <v/>
      </c>
      <c r="E271">
        <v>0</v>
      </c>
      <c r="F271">
        <v>0</v>
      </c>
      <c r="G271" t="str">
        <f>申込一覧表_男子!BE61</f>
        <v>999:99.99</v>
      </c>
    </row>
    <row r="272" spans="1:7">
      <c r="A272" t="str">
        <f>IF(申込一覧表_男子!K62="","",申込一覧表_男子!AH62)</f>
        <v/>
      </c>
      <c r="B272" t="str">
        <f>申込一覧表_男子!AV62</f>
        <v/>
      </c>
      <c r="C272" t="str">
        <f>申込一覧表_男子!AZ62</f>
        <v/>
      </c>
      <c r="D272" t="str">
        <f>申込一覧表_男子!AK62</f>
        <v/>
      </c>
      <c r="E272">
        <v>0</v>
      </c>
      <c r="F272">
        <v>0</v>
      </c>
      <c r="G272" t="str">
        <f>申込一覧表_男子!BE62</f>
        <v>999:99.99</v>
      </c>
    </row>
    <row r="273" spans="1:7">
      <c r="A273" t="str">
        <f>IF(申込一覧表_男子!K63="","",申込一覧表_男子!AH63)</f>
        <v/>
      </c>
      <c r="B273" t="str">
        <f>申込一覧表_男子!AV63</f>
        <v/>
      </c>
      <c r="C273" t="str">
        <f>申込一覧表_男子!AZ63</f>
        <v/>
      </c>
      <c r="D273" t="str">
        <f>申込一覧表_男子!AK63</f>
        <v/>
      </c>
      <c r="E273">
        <v>0</v>
      </c>
      <c r="F273">
        <v>0</v>
      </c>
      <c r="G273" t="str">
        <f>申込一覧表_男子!BE63</f>
        <v>999:99.99</v>
      </c>
    </row>
    <row r="274" spans="1:7">
      <c r="A274" t="str">
        <f>IF(申込一覧表_男子!K64="","",申込一覧表_男子!AH64)</f>
        <v/>
      </c>
      <c r="B274" t="str">
        <f>申込一覧表_男子!AV64</f>
        <v/>
      </c>
      <c r="C274" t="str">
        <f>申込一覧表_男子!AZ64</f>
        <v/>
      </c>
      <c r="D274" t="str">
        <f>申込一覧表_男子!AK64</f>
        <v/>
      </c>
      <c r="E274">
        <v>0</v>
      </c>
      <c r="F274">
        <v>0</v>
      </c>
      <c r="G274" t="str">
        <f>申込一覧表_男子!BE64</f>
        <v>999:99.99</v>
      </c>
    </row>
    <row r="275" spans="1:7">
      <c r="A275" t="str">
        <f>IF(申込一覧表_男子!K65="","",申込一覧表_男子!AH65)</f>
        <v/>
      </c>
      <c r="B275" t="str">
        <f>申込一覧表_男子!AV65</f>
        <v/>
      </c>
      <c r="C275" t="str">
        <f>申込一覧表_男子!AZ65</f>
        <v/>
      </c>
      <c r="D275" t="str">
        <f>申込一覧表_男子!AK65</f>
        <v/>
      </c>
      <c r="E275">
        <v>0</v>
      </c>
      <c r="F275">
        <v>0</v>
      </c>
      <c r="G275" t="str">
        <f>申込一覧表_男子!BE65</f>
        <v>999:99.99</v>
      </c>
    </row>
    <row r="276" spans="1:7">
      <c r="A276" t="str">
        <f>IF(申込一覧表_男子!K66="","",申込一覧表_男子!AH66)</f>
        <v/>
      </c>
      <c r="B276" t="str">
        <f>申込一覧表_男子!AV66</f>
        <v/>
      </c>
      <c r="C276" t="str">
        <f>申込一覧表_男子!AZ66</f>
        <v/>
      </c>
      <c r="D276" t="str">
        <f>申込一覧表_男子!AK66</f>
        <v/>
      </c>
      <c r="E276">
        <v>0</v>
      </c>
      <c r="F276">
        <v>0</v>
      </c>
      <c r="G276" t="str">
        <f>申込一覧表_男子!BE66</f>
        <v>999:99.99</v>
      </c>
    </row>
    <row r="277" spans="1:7">
      <c r="A277" t="str">
        <f>IF(申込一覧表_男子!K67="","",申込一覧表_男子!AH67)</f>
        <v/>
      </c>
      <c r="B277" t="str">
        <f>申込一覧表_男子!AV67</f>
        <v/>
      </c>
      <c r="C277" t="str">
        <f>申込一覧表_男子!AZ67</f>
        <v/>
      </c>
      <c r="D277" t="str">
        <f>申込一覧表_男子!AK67</f>
        <v/>
      </c>
      <c r="E277">
        <v>0</v>
      </c>
      <c r="F277">
        <v>0</v>
      </c>
      <c r="G277" t="str">
        <f>申込一覧表_男子!BE67</f>
        <v>999:99.99</v>
      </c>
    </row>
    <row r="278" spans="1:7" ht="11.25" customHeight="1">
      <c r="A278" t="str">
        <f>IF(申込一覧表_男子!K68="","",申込一覧表_男子!AH68)</f>
        <v/>
      </c>
      <c r="B278" t="str">
        <f>申込一覧表_男子!AV68</f>
        <v/>
      </c>
      <c r="C278" t="str">
        <f>申込一覧表_男子!AZ68</f>
        <v/>
      </c>
      <c r="D278" t="str">
        <f>申込一覧表_男子!AK68</f>
        <v/>
      </c>
      <c r="E278">
        <v>0</v>
      </c>
      <c r="F278">
        <v>0</v>
      </c>
      <c r="G278" t="str">
        <f>申込一覧表_男子!BE68</f>
        <v>999:99.99</v>
      </c>
    </row>
    <row r="279" spans="1:7" ht="11.25" customHeight="1">
      <c r="A279" t="str">
        <f>IF(申込一覧表_男子!K69="","",申込一覧表_男子!AH69)</f>
        <v/>
      </c>
      <c r="B279" t="str">
        <f>申込一覧表_男子!AV69</f>
        <v/>
      </c>
      <c r="C279" t="str">
        <f>申込一覧表_男子!AZ69</f>
        <v/>
      </c>
      <c r="D279" t="str">
        <f>申込一覧表_男子!AK69</f>
        <v/>
      </c>
      <c r="E279">
        <v>0</v>
      </c>
      <c r="F279">
        <v>0</v>
      </c>
      <c r="G279" t="str">
        <f>申込一覧表_男子!BE69</f>
        <v>999:99.99</v>
      </c>
    </row>
    <row r="280" spans="1:7" ht="11.25" customHeight="1">
      <c r="A280" t="str">
        <f>IF(申込一覧表_男子!K70="","",申込一覧表_男子!AH70)</f>
        <v/>
      </c>
      <c r="B280" t="str">
        <f>申込一覧表_男子!AV70</f>
        <v/>
      </c>
      <c r="C280" t="str">
        <f>申込一覧表_男子!AZ70</f>
        <v/>
      </c>
      <c r="D280" t="str">
        <f>申込一覧表_男子!AK70</f>
        <v/>
      </c>
      <c r="E280">
        <v>0</v>
      </c>
      <c r="F280">
        <v>0</v>
      </c>
      <c r="G280" t="str">
        <f>申込一覧表_男子!BE70</f>
        <v>999:99.99</v>
      </c>
    </row>
    <row r="281" spans="1:7" ht="11.25" customHeight="1">
      <c r="A281" t="str">
        <f>IF(申込一覧表_男子!K71="","",申込一覧表_男子!AH71)</f>
        <v/>
      </c>
      <c r="B281" t="str">
        <f>申込一覧表_男子!AV71</f>
        <v/>
      </c>
      <c r="C281" t="str">
        <f>申込一覧表_男子!AZ71</f>
        <v/>
      </c>
      <c r="D281" t="str">
        <f>申込一覧表_男子!AK71</f>
        <v/>
      </c>
      <c r="E281">
        <v>0</v>
      </c>
      <c r="F281">
        <v>0</v>
      </c>
      <c r="G281" t="str">
        <f>申込一覧表_男子!BE71</f>
        <v>999:99.99</v>
      </c>
    </row>
    <row r="282" spans="1:7">
      <c r="A282" t="str">
        <f>IF(申込一覧表_男子!K72="","",申込一覧表_男子!AH72)</f>
        <v/>
      </c>
      <c r="B282" t="str">
        <f>申込一覧表_男子!AV72</f>
        <v/>
      </c>
      <c r="C282" t="str">
        <f>申込一覧表_男子!AZ72</f>
        <v/>
      </c>
      <c r="D282" t="str">
        <f>申込一覧表_男子!AK72</f>
        <v/>
      </c>
      <c r="E282">
        <v>0</v>
      </c>
      <c r="F282">
        <v>0</v>
      </c>
      <c r="G282" t="str">
        <f>申込一覧表_男子!BE72</f>
        <v>999:99.99</v>
      </c>
    </row>
    <row r="283" spans="1:7">
      <c r="A283" t="str">
        <f>IF(申込一覧表_男子!K73="","",申込一覧表_男子!AH73)</f>
        <v/>
      </c>
      <c r="B283" t="str">
        <f>申込一覧表_男子!AV73</f>
        <v/>
      </c>
      <c r="C283" t="str">
        <f>申込一覧表_男子!AZ73</f>
        <v/>
      </c>
      <c r="D283" t="str">
        <f>申込一覧表_男子!AK73</f>
        <v/>
      </c>
      <c r="E283">
        <v>0</v>
      </c>
      <c r="F283">
        <v>0</v>
      </c>
      <c r="G283" t="str">
        <f>申込一覧表_男子!BE73</f>
        <v>999:99.99</v>
      </c>
    </row>
    <row r="284" spans="1:7">
      <c r="A284" t="str">
        <f>IF(申込一覧表_男子!K74="","",申込一覧表_男子!AH74)</f>
        <v/>
      </c>
      <c r="B284" t="str">
        <f>申込一覧表_男子!AV74</f>
        <v/>
      </c>
      <c r="C284" t="str">
        <f>申込一覧表_男子!AZ74</f>
        <v/>
      </c>
      <c r="D284" t="str">
        <f>申込一覧表_男子!AK74</f>
        <v/>
      </c>
      <c r="E284">
        <v>0</v>
      </c>
      <c r="F284">
        <v>0</v>
      </c>
      <c r="G284" t="str">
        <f>申込一覧表_男子!BE74</f>
        <v>999:99.99</v>
      </c>
    </row>
    <row r="285" spans="1:7">
      <c r="A285" s="33" t="str">
        <f>IF(申込一覧表_男子!K75="","",申込一覧表_男子!AH75)</f>
        <v/>
      </c>
      <c r="B285" s="33" t="str">
        <f>申込一覧表_男子!AV75</f>
        <v/>
      </c>
      <c r="C285" s="33" t="str">
        <f>申込一覧表_男子!AZ75</f>
        <v/>
      </c>
      <c r="D285" s="33" t="str">
        <f>申込一覧表_男子!AK75</f>
        <v/>
      </c>
      <c r="E285" s="33">
        <v>0</v>
      </c>
      <c r="F285" s="33">
        <v>0</v>
      </c>
      <c r="G285" s="33" t="str">
        <f>申込一覧表_男子!BE75</f>
        <v>999:99.99</v>
      </c>
    </row>
    <row r="286" spans="1:7" hidden="1">
      <c r="A286" t="str">
        <f>IF(申込一覧表_女子!M6="","",申込一覧表_女子!AH6)</f>
        <v/>
      </c>
      <c r="B286" t="str">
        <f>申込一覧表_女子!AW6</f>
        <v/>
      </c>
      <c r="C286" t="str">
        <f>申込一覧表_女子!BA6</f>
        <v/>
      </c>
      <c r="D286" t="str">
        <f>申込一覧表_女子!AK6</f>
        <v/>
      </c>
      <c r="E286">
        <v>0</v>
      </c>
      <c r="F286">
        <v>5</v>
      </c>
      <c r="G286" t="str">
        <f>申込一覧表_女子!BF6</f>
        <v>999:99.99</v>
      </c>
    </row>
    <row r="287" spans="1:7" hidden="1">
      <c r="A287" t="str">
        <f>IF(申込一覧表_女子!M7="","",申込一覧表_女子!AH7)</f>
        <v/>
      </c>
      <c r="B287" t="str">
        <f>申込一覧表_女子!AW7</f>
        <v/>
      </c>
      <c r="C287" t="str">
        <f>申込一覧表_女子!BA7</f>
        <v/>
      </c>
      <c r="D287" t="str">
        <f>申込一覧表_女子!AK7</f>
        <v/>
      </c>
      <c r="E287">
        <v>0</v>
      </c>
      <c r="F287">
        <v>5</v>
      </c>
      <c r="G287" t="str">
        <f>申込一覧表_女子!BF7</f>
        <v>999:99.99</v>
      </c>
    </row>
    <row r="288" spans="1:7" hidden="1">
      <c r="A288" t="str">
        <f>IF(申込一覧表_女子!M8="","",申込一覧表_女子!AH8)</f>
        <v/>
      </c>
      <c r="B288" t="str">
        <f>申込一覧表_女子!AW8</f>
        <v/>
      </c>
      <c r="C288" t="str">
        <f>申込一覧表_女子!BA8</f>
        <v/>
      </c>
      <c r="D288" t="str">
        <f>申込一覧表_女子!AK8</f>
        <v/>
      </c>
      <c r="E288">
        <v>0</v>
      </c>
      <c r="F288">
        <v>5</v>
      </c>
      <c r="G288" t="str">
        <f>申込一覧表_女子!BF8</f>
        <v>999:99.99</v>
      </c>
    </row>
    <row r="289" spans="1:7" hidden="1">
      <c r="A289" t="str">
        <f>IF(申込一覧表_女子!M9="","",申込一覧表_女子!AH9)</f>
        <v/>
      </c>
      <c r="B289" t="str">
        <f>申込一覧表_女子!AW9</f>
        <v/>
      </c>
      <c r="C289" t="str">
        <f>申込一覧表_女子!BA9</f>
        <v/>
      </c>
      <c r="D289" t="str">
        <f>申込一覧表_女子!AK9</f>
        <v/>
      </c>
      <c r="E289">
        <v>0</v>
      </c>
      <c r="F289">
        <v>5</v>
      </c>
      <c r="G289" t="str">
        <f>申込一覧表_女子!BF9</f>
        <v>999:99.99</v>
      </c>
    </row>
    <row r="290" spans="1:7" hidden="1">
      <c r="A290" t="str">
        <f>IF(申込一覧表_女子!M10="","",申込一覧表_女子!AH10)</f>
        <v/>
      </c>
      <c r="B290" t="str">
        <f>申込一覧表_女子!AW10</f>
        <v/>
      </c>
      <c r="C290" t="str">
        <f>申込一覧表_女子!BA10</f>
        <v/>
      </c>
      <c r="D290" t="str">
        <f>申込一覧表_女子!AK10</f>
        <v/>
      </c>
      <c r="E290">
        <v>0</v>
      </c>
      <c r="F290">
        <v>5</v>
      </c>
      <c r="G290" t="str">
        <f>申込一覧表_女子!BF10</f>
        <v>999:99.99</v>
      </c>
    </row>
    <row r="291" spans="1:7" hidden="1">
      <c r="A291" t="str">
        <f>IF(申込一覧表_女子!M11="","",申込一覧表_女子!AH11)</f>
        <v/>
      </c>
      <c r="B291" t="str">
        <f>申込一覧表_女子!AW11</f>
        <v/>
      </c>
      <c r="C291" t="str">
        <f>申込一覧表_女子!BA11</f>
        <v/>
      </c>
      <c r="D291" t="str">
        <f>申込一覧表_女子!AK11</f>
        <v/>
      </c>
      <c r="E291">
        <v>0</v>
      </c>
      <c r="F291">
        <v>5</v>
      </c>
      <c r="G291" t="str">
        <f>申込一覧表_女子!BF11</f>
        <v>999:99.99</v>
      </c>
    </row>
    <row r="292" spans="1:7" hidden="1">
      <c r="A292" t="str">
        <f>IF(申込一覧表_女子!M12="","",申込一覧表_女子!AH12)</f>
        <v/>
      </c>
      <c r="B292" t="str">
        <f>申込一覧表_女子!AW12</f>
        <v/>
      </c>
      <c r="C292" t="str">
        <f>申込一覧表_女子!BA12</f>
        <v/>
      </c>
      <c r="D292" t="str">
        <f>申込一覧表_女子!AK12</f>
        <v/>
      </c>
      <c r="E292">
        <v>0</v>
      </c>
      <c r="F292">
        <v>5</v>
      </c>
      <c r="G292" t="str">
        <f>申込一覧表_女子!BF12</f>
        <v>999:99.99</v>
      </c>
    </row>
    <row r="293" spans="1:7" hidden="1">
      <c r="A293" t="str">
        <f>IF(申込一覧表_女子!M13="","",申込一覧表_女子!AH13)</f>
        <v/>
      </c>
      <c r="B293" t="str">
        <f>申込一覧表_女子!AW13</f>
        <v/>
      </c>
      <c r="C293" t="str">
        <f>申込一覧表_女子!BA13</f>
        <v/>
      </c>
      <c r="D293" t="str">
        <f>申込一覧表_女子!AK13</f>
        <v/>
      </c>
      <c r="E293">
        <v>0</v>
      </c>
      <c r="F293">
        <v>5</v>
      </c>
      <c r="G293" t="str">
        <f>申込一覧表_女子!BF13</f>
        <v>999:99.99</v>
      </c>
    </row>
    <row r="294" spans="1:7" hidden="1">
      <c r="A294" t="str">
        <f>IF(申込一覧表_女子!M14="","",申込一覧表_女子!AH14)</f>
        <v/>
      </c>
      <c r="B294" t="str">
        <f>申込一覧表_女子!AW14</f>
        <v/>
      </c>
      <c r="C294" t="str">
        <f>申込一覧表_女子!BA14</f>
        <v/>
      </c>
      <c r="D294" t="str">
        <f>申込一覧表_女子!AK14</f>
        <v/>
      </c>
      <c r="E294">
        <v>0</v>
      </c>
      <c r="F294">
        <v>5</v>
      </c>
      <c r="G294" t="str">
        <f>申込一覧表_女子!BF14</f>
        <v>999:99.99</v>
      </c>
    </row>
    <row r="295" spans="1:7" hidden="1">
      <c r="A295" t="str">
        <f>IF(申込一覧表_女子!M15="","",申込一覧表_女子!AH15)</f>
        <v/>
      </c>
      <c r="B295" t="str">
        <f>申込一覧表_女子!AW15</f>
        <v/>
      </c>
      <c r="C295" t="str">
        <f>申込一覧表_女子!BA15</f>
        <v/>
      </c>
      <c r="D295" t="str">
        <f>申込一覧表_女子!AK15</f>
        <v/>
      </c>
      <c r="E295">
        <v>0</v>
      </c>
      <c r="F295">
        <v>5</v>
      </c>
      <c r="G295" t="str">
        <f>申込一覧表_女子!BF15</f>
        <v>999:99.99</v>
      </c>
    </row>
    <row r="296" spans="1:7" hidden="1">
      <c r="A296" t="str">
        <f>IF(申込一覧表_女子!M16="","",申込一覧表_女子!AH16)</f>
        <v/>
      </c>
      <c r="B296" t="str">
        <f>申込一覧表_女子!AW16</f>
        <v/>
      </c>
      <c r="C296" t="str">
        <f>申込一覧表_女子!BA16</f>
        <v/>
      </c>
      <c r="D296" t="str">
        <f>申込一覧表_女子!AK16</f>
        <v/>
      </c>
      <c r="E296">
        <v>0</v>
      </c>
      <c r="F296">
        <v>5</v>
      </c>
      <c r="G296" t="str">
        <f>申込一覧表_女子!BF16</f>
        <v>999:99.99</v>
      </c>
    </row>
    <row r="297" spans="1:7" hidden="1">
      <c r="A297" t="str">
        <f>IF(申込一覧表_女子!M17="","",申込一覧表_女子!AH17)</f>
        <v/>
      </c>
      <c r="B297" t="str">
        <f>申込一覧表_女子!AW17</f>
        <v/>
      </c>
      <c r="C297" t="str">
        <f>申込一覧表_女子!BA17</f>
        <v/>
      </c>
      <c r="D297" t="str">
        <f>申込一覧表_女子!AK17</f>
        <v/>
      </c>
      <c r="E297">
        <v>0</v>
      </c>
      <c r="F297">
        <v>5</v>
      </c>
      <c r="G297" t="str">
        <f>申込一覧表_女子!BF17</f>
        <v>999:99.99</v>
      </c>
    </row>
    <row r="298" spans="1:7" hidden="1">
      <c r="A298" t="str">
        <f>IF(申込一覧表_女子!M18="","",申込一覧表_女子!AH18)</f>
        <v/>
      </c>
      <c r="B298" t="str">
        <f>申込一覧表_女子!AW18</f>
        <v/>
      </c>
      <c r="C298" t="str">
        <f>申込一覧表_女子!BA18</f>
        <v/>
      </c>
      <c r="D298" t="str">
        <f>申込一覧表_女子!AK18</f>
        <v/>
      </c>
      <c r="E298">
        <v>0</v>
      </c>
      <c r="F298">
        <v>5</v>
      </c>
      <c r="G298" t="str">
        <f>申込一覧表_女子!BF18</f>
        <v>999:99.99</v>
      </c>
    </row>
    <row r="299" spans="1:7" hidden="1">
      <c r="A299" t="str">
        <f>IF(申込一覧表_女子!M19="","",申込一覧表_女子!AH19)</f>
        <v/>
      </c>
      <c r="B299" t="str">
        <f>申込一覧表_女子!AW19</f>
        <v/>
      </c>
      <c r="C299" t="str">
        <f>申込一覧表_女子!BA19</f>
        <v/>
      </c>
      <c r="D299" t="str">
        <f>申込一覧表_女子!AK19</f>
        <v/>
      </c>
      <c r="E299">
        <v>0</v>
      </c>
      <c r="F299">
        <v>5</v>
      </c>
      <c r="G299" t="str">
        <f>申込一覧表_女子!BF19</f>
        <v>999:99.99</v>
      </c>
    </row>
    <row r="300" spans="1:7" hidden="1">
      <c r="A300" t="str">
        <f>IF(申込一覧表_女子!M20="","",申込一覧表_女子!AH20)</f>
        <v/>
      </c>
      <c r="B300" t="str">
        <f>申込一覧表_女子!AW20</f>
        <v/>
      </c>
      <c r="C300" t="str">
        <f>申込一覧表_女子!BA20</f>
        <v/>
      </c>
      <c r="D300" t="str">
        <f>申込一覧表_女子!AK20</f>
        <v/>
      </c>
      <c r="E300">
        <v>0</v>
      </c>
      <c r="F300">
        <v>5</v>
      </c>
      <c r="G300" t="str">
        <f>申込一覧表_女子!BF20</f>
        <v>999:99.99</v>
      </c>
    </row>
    <row r="301" spans="1:7" hidden="1">
      <c r="A301" t="str">
        <f>IF(申込一覧表_女子!M21="","",申込一覧表_女子!AH21)</f>
        <v/>
      </c>
      <c r="B301" t="str">
        <f>申込一覧表_女子!AW21</f>
        <v/>
      </c>
      <c r="C301" t="str">
        <f>申込一覧表_女子!BA21</f>
        <v/>
      </c>
      <c r="D301" t="str">
        <f>申込一覧表_女子!AK21</f>
        <v/>
      </c>
      <c r="E301">
        <v>0</v>
      </c>
      <c r="F301">
        <v>5</v>
      </c>
      <c r="G301" t="str">
        <f>申込一覧表_女子!BF21</f>
        <v>999:99.99</v>
      </c>
    </row>
    <row r="302" spans="1:7" hidden="1">
      <c r="A302" t="str">
        <f>IF(申込一覧表_女子!M22="","",申込一覧表_女子!AH22)</f>
        <v/>
      </c>
      <c r="B302" t="str">
        <f>申込一覧表_女子!AW22</f>
        <v/>
      </c>
      <c r="C302" t="str">
        <f>申込一覧表_女子!BA22</f>
        <v/>
      </c>
      <c r="D302" t="str">
        <f>申込一覧表_女子!AK22</f>
        <v/>
      </c>
      <c r="E302">
        <v>0</v>
      </c>
      <c r="F302">
        <v>5</v>
      </c>
      <c r="G302" t="str">
        <f>申込一覧表_女子!BF22</f>
        <v>999:99.99</v>
      </c>
    </row>
    <row r="303" spans="1:7" hidden="1">
      <c r="A303" t="str">
        <f>IF(申込一覧表_女子!M23="","",申込一覧表_女子!AH23)</f>
        <v/>
      </c>
      <c r="B303" t="str">
        <f>申込一覧表_女子!AW23</f>
        <v/>
      </c>
      <c r="C303" t="str">
        <f>申込一覧表_女子!BA23</f>
        <v/>
      </c>
      <c r="D303" t="str">
        <f>申込一覧表_女子!AK23</f>
        <v/>
      </c>
      <c r="E303">
        <v>0</v>
      </c>
      <c r="F303">
        <v>5</v>
      </c>
      <c r="G303" t="str">
        <f>申込一覧表_女子!BF23</f>
        <v>999:99.99</v>
      </c>
    </row>
    <row r="304" spans="1:7" hidden="1">
      <c r="A304" t="str">
        <f>IF(申込一覧表_女子!M24="","",申込一覧表_女子!AH24)</f>
        <v/>
      </c>
      <c r="B304" t="str">
        <f>申込一覧表_女子!AW24</f>
        <v/>
      </c>
      <c r="C304" t="str">
        <f>申込一覧表_女子!BA24</f>
        <v/>
      </c>
      <c r="D304" t="str">
        <f>申込一覧表_女子!AK24</f>
        <v/>
      </c>
      <c r="E304">
        <v>0</v>
      </c>
      <c r="F304">
        <v>5</v>
      </c>
      <c r="G304" t="str">
        <f>申込一覧表_女子!BF24</f>
        <v>999:99.99</v>
      </c>
    </row>
    <row r="305" spans="1:7" hidden="1">
      <c r="A305" t="str">
        <f>IF(申込一覧表_女子!M25="","",申込一覧表_女子!AH25)</f>
        <v/>
      </c>
      <c r="B305" t="str">
        <f>申込一覧表_女子!AW25</f>
        <v/>
      </c>
      <c r="C305" t="str">
        <f>申込一覧表_女子!BA25</f>
        <v/>
      </c>
      <c r="D305" t="str">
        <f>申込一覧表_女子!AK25</f>
        <v/>
      </c>
      <c r="E305">
        <v>0</v>
      </c>
      <c r="F305">
        <v>5</v>
      </c>
      <c r="G305" t="str">
        <f>申込一覧表_女子!BF25</f>
        <v>999:99.99</v>
      </c>
    </row>
    <row r="306" spans="1:7" hidden="1">
      <c r="A306" t="str">
        <f>IF(申込一覧表_女子!M26="","",申込一覧表_女子!AH26)</f>
        <v/>
      </c>
      <c r="B306" t="str">
        <f>申込一覧表_女子!AW26</f>
        <v/>
      </c>
      <c r="C306" t="str">
        <f>申込一覧表_女子!BA26</f>
        <v/>
      </c>
      <c r="D306" t="str">
        <f>申込一覧表_女子!AK26</f>
        <v/>
      </c>
      <c r="E306">
        <v>0</v>
      </c>
      <c r="F306">
        <v>5</v>
      </c>
      <c r="G306" t="str">
        <f>申込一覧表_女子!BF26</f>
        <v>999:99.99</v>
      </c>
    </row>
    <row r="307" spans="1:7" hidden="1">
      <c r="A307" t="str">
        <f>IF(申込一覧表_女子!M27="","",申込一覧表_女子!AH27)</f>
        <v/>
      </c>
      <c r="B307" t="str">
        <f>申込一覧表_女子!AW27</f>
        <v/>
      </c>
      <c r="C307" t="str">
        <f>申込一覧表_女子!BA27</f>
        <v/>
      </c>
      <c r="D307" t="str">
        <f>申込一覧表_女子!AK27</f>
        <v/>
      </c>
      <c r="E307">
        <v>0</v>
      </c>
      <c r="F307">
        <v>5</v>
      </c>
      <c r="G307" t="str">
        <f>申込一覧表_女子!BF27</f>
        <v>999:99.99</v>
      </c>
    </row>
    <row r="308" spans="1:7" hidden="1">
      <c r="A308" t="str">
        <f>IF(申込一覧表_女子!M28="","",申込一覧表_女子!AH28)</f>
        <v/>
      </c>
      <c r="B308" t="str">
        <f>申込一覧表_女子!AW28</f>
        <v/>
      </c>
      <c r="C308" t="str">
        <f>申込一覧表_女子!BA28</f>
        <v/>
      </c>
      <c r="D308" t="str">
        <f>申込一覧表_女子!AK28</f>
        <v/>
      </c>
      <c r="E308">
        <v>0</v>
      </c>
      <c r="F308">
        <v>5</v>
      </c>
      <c r="G308" t="str">
        <f>申込一覧表_女子!BF28</f>
        <v>999:99.99</v>
      </c>
    </row>
    <row r="309" spans="1:7" hidden="1">
      <c r="A309" t="str">
        <f>IF(申込一覧表_女子!M29="","",申込一覧表_女子!AH29)</f>
        <v/>
      </c>
      <c r="B309" t="str">
        <f>申込一覧表_女子!AW29</f>
        <v/>
      </c>
      <c r="C309" t="str">
        <f>申込一覧表_女子!BA29</f>
        <v/>
      </c>
      <c r="D309" t="str">
        <f>申込一覧表_女子!AK29</f>
        <v/>
      </c>
      <c r="E309">
        <v>0</v>
      </c>
      <c r="F309">
        <v>5</v>
      </c>
      <c r="G309" t="str">
        <f>申込一覧表_女子!BF29</f>
        <v>999:99.99</v>
      </c>
    </row>
    <row r="310" spans="1:7" hidden="1">
      <c r="A310" t="str">
        <f>IF(申込一覧表_女子!M30="","",申込一覧表_女子!AH30)</f>
        <v/>
      </c>
      <c r="B310" t="str">
        <f>申込一覧表_女子!AW30</f>
        <v/>
      </c>
      <c r="C310" t="str">
        <f>申込一覧表_女子!BA30</f>
        <v/>
      </c>
      <c r="D310" t="str">
        <f>申込一覧表_女子!AK30</f>
        <v/>
      </c>
      <c r="E310">
        <v>0</v>
      </c>
      <c r="F310">
        <v>5</v>
      </c>
      <c r="G310" t="str">
        <f>申込一覧表_女子!BF30</f>
        <v>999:99.99</v>
      </c>
    </row>
    <row r="311" spans="1:7" hidden="1">
      <c r="A311" t="str">
        <f>IF(申込一覧表_女子!M31="","",申込一覧表_女子!AH31)</f>
        <v/>
      </c>
      <c r="B311" t="str">
        <f>申込一覧表_女子!AW31</f>
        <v/>
      </c>
      <c r="C311" t="str">
        <f>申込一覧表_女子!BA31</f>
        <v/>
      </c>
      <c r="D311" t="str">
        <f>申込一覧表_女子!AK31</f>
        <v/>
      </c>
      <c r="E311">
        <v>0</v>
      </c>
      <c r="F311">
        <v>5</v>
      </c>
      <c r="G311" t="str">
        <f>申込一覧表_女子!BF31</f>
        <v>999:99.99</v>
      </c>
    </row>
    <row r="312" spans="1:7" hidden="1">
      <c r="A312" t="str">
        <f>IF(申込一覧表_女子!M32="","",申込一覧表_女子!AH32)</f>
        <v/>
      </c>
      <c r="B312" t="str">
        <f>申込一覧表_女子!AW32</f>
        <v/>
      </c>
      <c r="C312" t="str">
        <f>申込一覧表_女子!BA32</f>
        <v/>
      </c>
      <c r="D312" t="str">
        <f>申込一覧表_女子!AK32</f>
        <v/>
      </c>
      <c r="E312">
        <v>0</v>
      </c>
      <c r="F312">
        <v>5</v>
      </c>
      <c r="G312" t="str">
        <f>申込一覧表_女子!BF32</f>
        <v>999:99.99</v>
      </c>
    </row>
    <row r="313" spans="1:7" hidden="1">
      <c r="A313" t="str">
        <f>IF(申込一覧表_女子!M33="","",申込一覧表_女子!AH33)</f>
        <v/>
      </c>
      <c r="B313" t="str">
        <f>申込一覧表_女子!AW33</f>
        <v/>
      </c>
      <c r="C313" t="str">
        <f>申込一覧表_女子!BA33</f>
        <v/>
      </c>
      <c r="D313" t="str">
        <f>申込一覧表_女子!AK33</f>
        <v/>
      </c>
      <c r="E313">
        <v>0</v>
      </c>
      <c r="F313">
        <v>5</v>
      </c>
      <c r="G313" t="str">
        <f>申込一覧表_女子!BF33</f>
        <v>999:99.99</v>
      </c>
    </row>
    <row r="314" spans="1:7" hidden="1">
      <c r="A314" t="str">
        <f>IF(申込一覧表_女子!M34="","",申込一覧表_女子!AH34)</f>
        <v/>
      </c>
      <c r="B314" t="str">
        <f>申込一覧表_女子!AW34</f>
        <v/>
      </c>
      <c r="C314" t="str">
        <f>申込一覧表_女子!BA34</f>
        <v/>
      </c>
      <c r="D314" t="str">
        <f>申込一覧表_女子!AK34</f>
        <v/>
      </c>
      <c r="E314">
        <v>0</v>
      </c>
      <c r="F314">
        <v>5</v>
      </c>
      <c r="G314" t="str">
        <f>申込一覧表_女子!BF34</f>
        <v>999:99.99</v>
      </c>
    </row>
    <row r="315" spans="1:7" hidden="1">
      <c r="A315" t="str">
        <f>IF(申込一覧表_女子!M35="","",申込一覧表_女子!AH35)</f>
        <v/>
      </c>
      <c r="B315" t="str">
        <f>申込一覧表_女子!AW35</f>
        <v/>
      </c>
      <c r="C315" t="str">
        <f>申込一覧表_女子!BA35</f>
        <v/>
      </c>
      <c r="D315" t="str">
        <f>申込一覧表_女子!AK35</f>
        <v/>
      </c>
      <c r="E315">
        <v>0</v>
      </c>
      <c r="F315">
        <v>5</v>
      </c>
      <c r="G315" t="str">
        <f>申込一覧表_女子!BF35</f>
        <v>999:99.99</v>
      </c>
    </row>
    <row r="316" spans="1:7" hidden="1">
      <c r="A316" t="str">
        <f>IF(申込一覧表_女子!M36="","",申込一覧表_女子!AH36)</f>
        <v/>
      </c>
      <c r="B316" t="str">
        <f>申込一覧表_女子!AW36</f>
        <v/>
      </c>
      <c r="C316" t="str">
        <f>申込一覧表_女子!BA36</f>
        <v/>
      </c>
      <c r="D316" t="str">
        <f>申込一覧表_女子!AK36</f>
        <v/>
      </c>
      <c r="E316">
        <v>0</v>
      </c>
      <c r="F316">
        <v>5</v>
      </c>
      <c r="G316" t="str">
        <f>申込一覧表_女子!BF36</f>
        <v>999:99.99</v>
      </c>
    </row>
    <row r="317" spans="1:7" hidden="1">
      <c r="A317" t="str">
        <f>IF(申込一覧表_女子!M37="","",申込一覧表_女子!AH37)</f>
        <v/>
      </c>
      <c r="B317" t="str">
        <f>申込一覧表_女子!AW37</f>
        <v/>
      </c>
      <c r="C317" t="str">
        <f>申込一覧表_女子!BA37</f>
        <v/>
      </c>
      <c r="D317" t="str">
        <f>申込一覧表_女子!AK37</f>
        <v/>
      </c>
      <c r="E317">
        <v>0</v>
      </c>
      <c r="F317">
        <v>5</v>
      </c>
      <c r="G317" t="str">
        <f>申込一覧表_女子!BF37</f>
        <v>999:99.99</v>
      </c>
    </row>
    <row r="318" spans="1:7" hidden="1">
      <c r="A318" t="str">
        <f>IF(申込一覧表_女子!M38="","",申込一覧表_女子!AH38)</f>
        <v/>
      </c>
      <c r="B318" t="str">
        <f>申込一覧表_女子!AW38</f>
        <v/>
      </c>
      <c r="C318" t="str">
        <f>申込一覧表_女子!BA38</f>
        <v/>
      </c>
      <c r="D318" t="str">
        <f>申込一覧表_女子!AK38</f>
        <v/>
      </c>
      <c r="E318">
        <v>0</v>
      </c>
      <c r="F318">
        <v>5</v>
      </c>
      <c r="G318" t="str">
        <f>申込一覧表_女子!BF38</f>
        <v>999:99.99</v>
      </c>
    </row>
    <row r="319" spans="1:7" hidden="1">
      <c r="A319" t="str">
        <f>IF(申込一覧表_女子!M39="","",申込一覧表_女子!AH39)</f>
        <v/>
      </c>
      <c r="B319" t="str">
        <f>申込一覧表_女子!AW39</f>
        <v/>
      </c>
      <c r="C319" t="str">
        <f>申込一覧表_女子!BA39</f>
        <v/>
      </c>
      <c r="D319" t="str">
        <f>申込一覧表_女子!AK39</f>
        <v/>
      </c>
      <c r="E319">
        <v>0</v>
      </c>
      <c r="F319">
        <v>5</v>
      </c>
      <c r="G319" t="str">
        <f>申込一覧表_女子!BF39</f>
        <v>999:99.99</v>
      </c>
    </row>
    <row r="320" spans="1:7" hidden="1">
      <c r="A320" t="str">
        <f>IF(申込一覧表_女子!M40="","",申込一覧表_女子!AH40)</f>
        <v/>
      </c>
      <c r="B320" t="str">
        <f>申込一覧表_女子!AW40</f>
        <v/>
      </c>
      <c r="C320" t="str">
        <f>申込一覧表_女子!BA40</f>
        <v/>
      </c>
      <c r="D320" t="str">
        <f>申込一覧表_女子!AK40</f>
        <v/>
      </c>
      <c r="E320">
        <v>0</v>
      </c>
      <c r="F320">
        <v>5</v>
      </c>
      <c r="G320" t="str">
        <f>申込一覧表_女子!BF40</f>
        <v>999:99.99</v>
      </c>
    </row>
    <row r="321" spans="1:7" hidden="1">
      <c r="A321" t="str">
        <f>IF(申込一覧表_女子!M41="","",申込一覧表_女子!AH41)</f>
        <v/>
      </c>
      <c r="B321" t="str">
        <f>申込一覧表_女子!AW41</f>
        <v/>
      </c>
      <c r="C321" t="str">
        <f>申込一覧表_女子!BA41</f>
        <v/>
      </c>
      <c r="D321" t="str">
        <f>申込一覧表_女子!AK41</f>
        <v/>
      </c>
      <c r="E321">
        <v>0</v>
      </c>
      <c r="F321">
        <v>5</v>
      </c>
      <c r="G321" t="str">
        <f>申込一覧表_女子!BF41</f>
        <v>999:99.99</v>
      </c>
    </row>
    <row r="322" spans="1:7" hidden="1">
      <c r="A322" t="str">
        <f>IF(申込一覧表_女子!M42="","",申込一覧表_女子!AH42)</f>
        <v/>
      </c>
      <c r="B322" t="str">
        <f>申込一覧表_女子!AW42</f>
        <v/>
      </c>
      <c r="C322" t="str">
        <f>申込一覧表_女子!BA42</f>
        <v/>
      </c>
      <c r="D322" t="str">
        <f>申込一覧表_女子!AK42</f>
        <v/>
      </c>
      <c r="E322">
        <v>0</v>
      </c>
      <c r="F322">
        <v>5</v>
      </c>
      <c r="G322" t="str">
        <f>申込一覧表_女子!BF42</f>
        <v>999:99.99</v>
      </c>
    </row>
    <row r="323" spans="1:7" hidden="1">
      <c r="A323" t="str">
        <f>IF(申込一覧表_女子!M43="","",申込一覧表_女子!AH43)</f>
        <v/>
      </c>
      <c r="B323" t="str">
        <f>申込一覧表_女子!AW43</f>
        <v/>
      </c>
      <c r="C323" t="str">
        <f>申込一覧表_女子!BA43</f>
        <v/>
      </c>
      <c r="D323" t="str">
        <f>申込一覧表_女子!AK43</f>
        <v/>
      </c>
      <c r="E323">
        <v>0</v>
      </c>
      <c r="F323">
        <v>5</v>
      </c>
      <c r="G323" t="str">
        <f>申込一覧表_女子!BF43</f>
        <v>999:99.99</v>
      </c>
    </row>
    <row r="324" spans="1:7" hidden="1">
      <c r="A324" t="str">
        <f>IF(申込一覧表_女子!M44="","",申込一覧表_女子!AH44)</f>
        <v/>
      </c>
      <c r="B324" t="str">
        <f>申込一覧表_女子!AW44</f>
        <v/>
      </c>
      <c r="C324" t="str">
        <f>申込一覧表_女子!BA44</f>
        <v/>
      </c>
      <c r="D324" t="str">
        <f>申込一覧表_女子!AK44</f>
        <v/>
      </c>
      <c r="E324">
        <v>0</v>
      </c>
      <c r="F324">
        <v>5</v>
      </c>
      <c r="G324" t="str">
        <f>申込一覧表_女子!BF44</f>
        <v>999:99.99</v>
      </c>
    </row>
    <row r="325" spans="1:7" hidden="1">
      <c r="A325" t="str">
        <f>IF(申込一覧表_女子!M45="","",申込一覧表_女子!AH45)</f>
        <v/>
      </c>
      <c r="B325" t="str">
        <f>申込一覧表_女子!AW45</f>
        <v/>
      </c>
      <c r="C325" t="str">
        <f>申込一覧表_女子!BA45</f>
        <v/>
      </c>
      <c r="D325" t="str">
        <f>申込一覧表_女子!AK45</f>
        <v/>
      </c>
      <c r="E325">
        <v>0</v>
      </c>
      <c r="F325">
        <v>5</v>
      </c>
      <c r="G325" t="str">
        <f>申込一覧表_女子!BF45</f>
        <v>999:99.99</v>
      </c>
    </row>
    <row r="326" spans="1:7" hidden="1">
      <c r="A326" t="str">
        <f>IF(申込一覧表_女子!M46="","",申込一覧表_女子!AH46)</f>
        <v/>
      </c>
      <c r="B326" t="str">
        <f>申込一覧表_女子!AW46</f>
        <v/>
      </c>
      <c r="C326" t="str">
        <f>申込一覧表_女子!BA46</f>
        <v/>
      </c>
      <c r="D326" t="str">
        <f>申込一覧表_女子!AK46</f>
        <v/>
      </c>
      <c r="E326">
        <v>0</v>
      </c>
      <c r="F326">
        <v>5</v>
      </c>
      <c r="G326" t="str">
        <f>申込一覧表_女子!BF46</f>
        <v>999:99.99</v>
      </c>
    </row>
    <row r="327" spans="1:7" hidden="1">
      <c r="A327" t="str">
        <f>IF(申込一覧表_女子!M47="","",申込一覧表_女子!AH47)</f>
        <v/>
      </c>
      <c r="B327" t="str">
        <f>申込一覧表_女子!AW47</f>
        <v/>
      </c>
      <c r="C327" t="str">
        <f>申込一覧表_女子!BA47</f>
        <v/>
      </c>
      <c r="D327" t="str">
        <f>申込一覧表_女子!AK47</f>
        <v/>
      </c>
      <c r="E327">
        <v>0</v>
      </c>
      <c r="F327">
        <v>5</v>
      </c>
      <c r="G327" t="str">
        <f>申込一覧表_女子!BF47</f>
        <v>999:99.99</v>
      </c>
    </row>
    <row r="328" spans="1:7" hidden="1">
      <c r="A328" t="str">
        <f>IF(申込一覧表_女子!M48="","",申込一覧表_女子!AH48)</f>
        <v/>
      </c>
      <c r="B328" t="str">
        <f>申込一覧表_女子!AW48</f>
        <v/>
      </c>
      <c r="C328" t="str">
        <f>申込一覧表_女子!BA48</f>
        <v/>
      </c>
      <c r="D328" t="str">
        <f>申込一覧表_女子!AK48</f>
        <v/>
      </c>
      <c r="E328">
        <v>0</v>
      </c>
      <c r="F328">
        <v>5</v>
      </c>
      <c r="G328" t="str">
        <f>申込一覧表_女子!BF48</f>
        <v>999:99.99</v>
      </c>
    </row>
    <row r="329" spans="1:7" hidden="1">
      <c r="A329" t="str">
        <f>IF(申込一覧表_女子!M49="","",申込一覧表_女子!AH49)</f>
        <v/>
      </c>
      <c r="B329" t="str">
        <f>申込一覧表_女子!AW49</f>
        <v/>
      </c>
      <c r="C329" t="str">
        <f>申込一覧表_女子!BA49</f>
        <v/>
      </c>
      <c r="D329" t="str">
        <f>申込一覧表_女子!AK49</f>
        <v/>
      </c>
      <c r="E329">
        <v>0</v>
      </c>
      <c r="F329">
        <v>5</v>
      </c>
      <c r="G329" t="str">
        <f>申込一覧表_女子!BF49</f>
        <v>999:99.99</v>
      </c>
    </row>
    <row r="330" spans="1:7" hidden="1">
      <c r="A330" t="str">
        <f>IF(申込一覧表_女子!M50="","",申込一覧表_女子!AH50)</f>
        <v/>
      </c>
      <c r="B330" t="str">
        <f>申込一覧表_女子!AW50</f>
        <v/>
      </c>
      <c r="C330" t="str">
        <f>申込一覧表_女子!BA50</f>
        <v/>
      </c>
      <c r="D330" t="str">
        <f>申込一覧表_女子!AK50</f>
        <v/>
      </c>
      <c r="E330">
        <v>0</v>
      </c>
      <c r="F330">
        <v>5</v>
      </c>
      <c r="G330" t="str">
        <f>申込一覧表_女子!BF50</f>
        <v>999:99.99</v>
      </c>
    </row>
    <row r="331" spans="1:7" hidden="1">
      <c r="A331" t="str">
        <f>IF(申込一覧表_女子!M51="","",申込一覧表_女子!AH51)</f>
        <v/>
      </c>
      <c r="B331" t="str">
        <f>申込一覧表_女子!AW51</f>
        <v/>
      </c>
      <c r="C331" t="str">
        <f>申込一覧表_女子!BA51</f>
        <v/>
      </c>
      <c r="D331" t="str">
        <f>申込一覧表_女子!AK51</f>
        <v/>
      </c>
      <c r="E331">
        <v>0</v>
      </c>
      <c r="F331">
        <v>5</v>
      </c>
      <c r="G331" t="str">
        <f>申込一覧表_女子!BF51</f>
        <v>999:99.99</v>
      </c>
    </row>
    <row r="332" spans="1:7" hidden="1">
      <c r="A332" t="str">
        <f>IF(申込一覧表_女子!M52="","",申込一覧表_女子!AH52)</f>
        <v/>
      </c>
      <c r="B332" t="str">
        <f>申込一覧表_女子!AW52</f>
        <v/>
      </c>
      <c r="C332" t="str">
        <f>申込一覧表_女子!BA52</f>
        <v/>
      </c>
      <c r="D332" t="str">
        <f>申込一覧表_女子!AK52</f>
        <v/>
      </c>
      <c r="E332">
        <v>0</v>
      </c>
      <c r="F332">
        <v>5</v>
      </c>
      <c r="G332" t="str">
        <f>申込一覧表_女子!BF52</f>
        <v>999:99.99</v>
      </c>
    </row>
    <row r="333" spans="1:7" hidden="1">
      <c r="A333" t="str">
        <f>IF(申込一覧表_女子!M53="","",申込一覧表_女子!AH53)</f>
        <v/>
      </c>
      <c r="B333" t="str">
        <f>申込一覧表_女子!AW53</f>
        <v/>
      </c>
      <c r="C333" t="str">
        <f>申込一覧表_女子!BA53</f>
        <v/>
      </c>
      <c r="D333" t="str">
        <f>申込一覧表_女子!AK53</f>
        <v/>
      </c>
      <c r="E333">
        <v>0</v>
      </c>
      <c r="F333">
        <v>5</v>
      </c>
      <c r="G333" t="str">
        <f>申込一覧表_女子!BF53</f>
        <v>999:99.99</v>
      </c>
    </row>
    <row r="334" spans="1:7" hidden="1">
      <c r="A334" t="str">
        <f>IF(申込一覧表_女子!M54="","",申込一覧表_女子!AH54)</f>
        <v/>
      </c>
      <c r="B334" t="str">
        <f>申込一覧表_女子!AW54</f>
        <v/>
      </c>
      <c r="C334" t="str">
        <f>申込一覧表_女子!BA54</f>
        <v/>
      </c>
      <c r="D334" t="str">
        <f>申込一覧表_女子!AK54</f>
        <v/>
      </c>
      <c r="E334">
        <v>0</v>
      </c>
      <c r="F334">
        <v>5</v>
      </c>
      <c r="G334" t="str">
        <f>申込一覧表_女子!BF54</f>
        <v>999:99.99</v>
      </c>
    </row>
    <row r="335" spans="1:7" hidden="1">
      <c r="A335" t="str">
        <f>IF(申込一覧表_女子!M55="","",申込一覧表_女子!AH55)</f>
        <v/>
      </c>
      <c r="B335" t="str">
        <f>申込一覧表_女子!AW55</f>
        <v/>
      </c>
      <c r="C335" t="str">
        <f>申込一覧表_女子!BA55</f>
        <v/>
      </c>
      <c r="D335" t="str">
        <f>申込一覧表_女子!AK55</f>
        <v/>
      </c>
      <c r="E335">
        <v>0</v>
      </c>
      <c r="F335">
        <v>5</v>
      </c>
      <c r="G335" t="str">
        <f>申込一覧表_女子!BF55</f>
        <v>999:99.99</v>
      </c>
    </row>
    <row r="336" spans="1:7" hidden="1">
      <c r="A336" t="str">
        <f>IF(申込一覧表_女子!M56="","",申込一覧表_女子!AH56)</f>
        <v/>
      </c>
      <c r="B336" t="str">
        <f>申込一覧表_女子!AW56</f>
        <v/>
      </c>
      <c r="C336" t="str">
        <f>申込一覧表_女子!BA56</f>
        <v/>
      </c>
      <c r="D336" t="str">
        <f>申込一覧表_女子!AK56</f>
        <v/>
      </c>
      <c r="E336">
        <v>0</v>
      </c>
      <c r="F336">
        <v>5</v>
      </c>
      <c r="G336" t="str">
        <f>申込一覧表_女子!BF56</f>
        <v>999:99.99</v>
      </c>
    </row>
    <row r="337" spans="1:7" hidden="1">
      <c r="A337" t="str">
        <f>IF(申込一覧表_女子!M57="","",申込一覧表_女子!AH57)</f>
        <v/>
      </c>
      <c r="B337" t="str">
        <f>申込一覧表_女子!AW57</f>
        <v/>
      </c>
      <c r="C337" t="str">
        <f>申込一覧表_女子!BA57</f>
        <v/>
      </c>
      <c r="D337" t="str">
        <f>申込一覧表_女子!AK57</f>
        <v/>
      </c>
      <c r="E337">
        <v>0</v>
      </c>
      <c r="F337">
        <v>5</v>
      </c>
      <c r="G337" t="str">
        <f>申込一覧表_女子!BF57</f>
        <v>999:99.99</v>
      </c>
    </row>
    <row r="338" spans="1:7" hidden="1">
      <c r="A338" t="str">
        <f>IF(申込一覧表_女子!M58="","",申込一覧表_女子!AH58)</f>
        <v/>
      </c>
      <c r="B338" t="str">
        <f>申込一覧表_女子!AW58</f>
        <v/>
      </c>
      <c r="C338" t="str">
        <f>申込一覧表_女子!BA58</f>
        <v/>
      </c>
      <c r="D338" t="str">
        <f>申込一覧表_女子!AK58</f>
        <v/>
      </c>
      <c r="E338">
        <v>0</v>
      </c>
      <c r="F338">
        <v>5</v>
      </c>
      <c r="G338" t="str">
        <f>申込一覧表_女子!BF58</f>
        <v>999:99.99</v>
      </c>
    </row>
    <row r="339" spans="1:7" hidden="1">
      <c r="A339" t="str">
        <f>IF(申込一覧表_女子!M59="","",申込一覧表_女子!AH59)</f>
        <v/>
      </c>
      <c r="B339" t="str">
        <f>申込一覧表_女子!AW59</f>
        <v/>
      </c>
      <c r="C339" t="str">
        <f>申込一覧表_女子!BA59</f>
        <v/>
      </c>
      <c r="D339" t="str">
        <f>申込一覧表_女子!AK59</f>
        <v/>
      </c>
      <c r="E339">
        <v>0</v>
      </c>
      <c r="F339">
        <v>5</v>
      </c>
      <c r="G339" t="str">
        <f>申込一覧表_女子!BF59</f>
        <v>999:99.99</v>
      </c>
    </row>
    <row r="340" spans="1:7" hidden="1">
      <c r="A340" t="str">
        <f>IF(申込一覧表_女子!M60="","",申込一覧表_女子!AH60)</f>
        <v/>
      </c>
      <c r="B340" t="str">
        <f>申込一覧表_女子!AW60</f>
        <v/>
      </c>
      <c r="C340" t="str">
        <f>申込一覧表_女子!BA60</f>
        <v/>
      </c>
      <c r="D340" t="str">
        <f>申込一覧表_女子!AK60</f>
        <v/>
      </c>
      <c r="E340">
        <v>0</v>
      </c>
      <c r="F340">
        <v>5</v>
      </c>
      <c r="G340" t="str">
        <f>申込一覧表_女子!BF60</f>
        <v>999:99.99</v>
      </c>
    </row>
    <row r="341" spans="1:7" hidden="1">
      <c r="A341" t="str">
        <f>IF(申込一覧表_女子!M61="","",申込一覧表_女子!AH61)</f>
        <v/>
      </c>
      <c r="B341" t="str">
        <f>申込一覧表_女子!AW61</f>
        <v/>
      </c>
      <c r="C341" t="str">
        <f>申込一覧表_女子!BA61</f>
        <v/>
      </c>
      <c r="D341" t="str">
        <f>申込一覧表_女子!AK61</f>
        <v/>
      </c>
      <c r="E341">
        <v>0</v>
      </c>
      <c r="F341">
        <v>5</v>
      </c>
      <c r="G341" t="str">
        <f>申込一覧表_女子!BF61</f>
        <v>999:99.99</v>
      </c>
    </row>
    <row r="342" spans="1:7" hidden="1">
      <c r="A342" t="str">
        <f>IF(申込一覧表_女子!M62="","",申込一覧表_女子!AH62)</f>
        <v/>
      </c>
      <c r="B342" t="str">
        <f>申込一覧表_女子!AW62</f>
        <v/>
      </c>
      <c r="C342" t="str">
        <f>申込一覧表_女子!BA62</f>
        <v/>
      </c>
      <c r="D342" t="str">
        <f>申込一覧表_女子!AK62</f>
        <v/>
      </c>
      <c r="E342">
        <v>0</v>
      </c>
      <c r="F342">
        <v>5</v>
      </c>
      <c r="G342" t="str">
        <f>申込一覧表_女子!BF62</f>
        <v>999:99.99</v>
      </c>
    </row>
    <row r="343" spans="1:7" hidden="1">
      <c r="A343" t="str">
        <f>IF(申込一覧表_女子!M63="","",申込一覧表_女子!AH63)</f>
        <v/>
      </c>
      <c r="B343" t="str">
        <f>申込一覧表_女子!AW63</f>
        <v/>
      </c>
      <c r="C343" t="str">
        <f>申込一覧表_女子!BA63</f>
        <v/>
      </c>
      <c r="D343" t="str">
        <f>申込一覧表_女子!AK63</f>
        <v/>
      </c>
      <c r="E343">
        <v>0</v>
      </c>
      <c r="F343">
        <v>5</v>
      </c>
      <c r="G343" t="str">
        <f>申込一覧表_女子!BF63</f>
        <v>999:99.99</v>
      </c>
    </row>
    <row r="344" spans="1:7" hidden="1">
      <c r="A344" t="str">
        <f>IF(申込一覧表_女子!M64="","",申込一覧表_女子!AH64)</f>
        <v/>
      </c>
      <c r="B344" t="str">
        <f>申込一覧表_女子!AW64</f>
        <v/>
      </c>
      <c r="C344" t="str">
        <f>申込一覧表_女子!BA64</f>
        <v/>
      </c>
      <c r="D344" t="str">
        <f>申込一覧表_女子!AK64</f>
        <v/>
      </c>
      <c r="E344">
        <v>0</v>
      </c>
      <c r="F344">
        <v>5</v>
      </c>
      <c r="G344" t="str">
        <f>申込一覧表_女子!BF64</f>
        <v>999:99.99</v>
      </c>
    </row>
    <row r="345" spans="1:7" hidden="1">
      <c r="A345" t="str">
        <f>IF(申込一覧表_女子!M65="","",申込一覧表_女子!AH65)</f>
        <v/>
      </c>
      <c r="B345" t="str">
        <f>申込一覧表_女子!AW65</f>
        <v/>
      </c>
      <c r="C345" t="str">
        <f>申込一覧表_女子!BA65</f>
        <v/>
      </c>
      <c r="D345" t="str">
        <f>申込一覧表_女子!AK65</f>
        <v/>
      </c>
      <c r="E345">
        <v>0</v>
      </c>
      <c r="F345">
        <v>5</v>
      </c>
      <c r="G345" t="str">
        <f>申込一覧表_女子!BF65</f>
        <v>999:99.99</v>
      </c>
    </row>
    <row r="346" spans="1:7" hidden="1">
      <c r="A346" t="str">
        <f>IF(申込一覧表_女子!M66="","",申込一覧表_女子!AH66)</f>
        <v/>
      </c>
      <c r="B346" t="str">
        <f>申込一覧表_女子!AW66</f>
        <v/>
      </c>
      <c r="C346" t="str">
        <f>申込一覧表_女子!BA66</f>
        <v/>
      </c>
      <c r="D346" t="str">
        <f>申込一覧表_女子!AK66</f>
        <v/>
      </c>
      <c r="E346">
        <v>0</v>
      </c>
      <c r="F346">
        <v>5</v>
      </c>
      <c r="G346" t="str">
        <f>申込一覧表_女子!BF66</f>
        <v>999:99.99</v>
      </c>
    </row>
    <row r="347" spans="1:7" hidden="1">
      <c r="A347" t="str">
        <f>IF(申込一覧表_女子!M67="","",申込一覧表_女子!AH67)</f>
        <v/>
      </c>
      <c r="B347" t="str">
        <f>申込一覧表_女子!AW67</f>
        <v/>
      </c>
      <c r="C347" t="str">
        <f>申込一覧表_女子!BA67</f>
        <v/>
      </c>
      <c r="D347" t="str">
        <f>申込一覧表_女子!AK67</f>
        <v/>
      </c>
      <c r="E347">
        <v>0</v>
      </c>
      <c r="F347">
        <v>5</v>
      </c>
      <c r="G347" t="str">
        <f>申込一覧表_女子!BF67</f>
        <v>999:99.99</v>
      </c>
    </row>
    <row r="348" spans="1:7" hidden="1">
      <c r="A348" t="str">
        <f>IF(申込一覧表_女子!M68="","",申込一覧表_女子!AH68)</f>
        <v/>
      </c>
      <c r="B348" t="str">
        <f>申込一覧表_女子!AW68</f>
        <v/>
      </c>
      <c r="C348" t="str">
        <f>申込一覧表_女子!BA68</f>
        <v/>
      </c>
      <c r="D348" t="str">
        <f>申込一覧表_女子!AK68</f>
        <v/>
      </c>
      <c r="E348">
        <v>0</v>
      </c>
      <c r="F348">
        <v>5</v>
      </c>
      <c r="G348" t="str">
        <f>申込一覧表_女子!BF68</f>
        <v>999:99.99</v>
      </c>
    </row>
    <row r="349" spans="1:7" hidden="1">
      <c r="A349" t="str">
        <f>IF(申込一覧表_女子!M69="","",申込一覧表_女子!AH69)</f>
        <v/>
      </c>
      <c r="B349" t="str">
        <f>申込一覧表_女子!AW69</f>
        <v/>
      </c>
      <c r="C349" t="str">
        <f>申込一覧表_女子!BA69</f>
        <v/>
      </c>
      <c r="D349" t="str">
        <f>申込一覧表_女子!AK69</f>
        <v/>
      </c>
      <c r="E349">
        <v>0</v>
      </c>
      <c r="F349">
        <v>5</v>
      </c>
      <c r="G349" t="str">
        <f>申込一覧表_女子!BF69</f>
        <v>999:99.99</v>
      </c>
    </row>
    <row r="350" spans="1:7" hidden="1">
      <c r="A350" t="str">
        <f>IF(申込一覧表_女子!M70="","",申込一覧表_女子!AH70)</f>
        <v/>
      </c>
      <c r="B350" t="str">
        <f>申込一覧表_女子!AW70</f>
        <v/>
      </c>
      <c r="C350" t="str">
        <f>申込一覧表_女子!BA70</f>
        <v/>
      </c>
      <c r="D350" t="str">
        <f>申込一覧表_女子!AK70</f>
        <v/>
      </c>
      <c r="E350">
        <v>0</v>
      </c>
      <c r="F350">
        <v>5</v>
      </c>
      <c r="G350" t="str">
        <f>申込一覧表_女子!BF70</f>
        <v>999:99.99</v>
      </c>
    </row>
    <row r="351" spans="1:7" hidden="1">
      <c r="A351" t="str">
        <f>IF(申込一覧表_女子!M71="","",申込一覧表_女子!AH71)</f>
        <v/>
      </c>
      <c r="B351" t="str">
        <f>申込一覧表_女子!AW71</f>
        <v/>
      </c>
      <c r="C351" t="str">
        <f>申込一覧表_女子!BA71</f>
        <v/>
      </c>
      <c r="D351" t="str">
        <f>申込一覧表_女子!AK71</f>
        <v/>
      </c>
      <c r="E351">
        <v>0</v>
      </c>
      <c r="F351">
        <v>5</v>
      </c>
      <c r="G351" t="str">
        <f>申込一覧表_女子!BF71</f>
        <v>999:99.99</v>
      </c>
    </row>
    <row r="352" spans="1:7" hidden="1">
      <c r="A352" t="str">
        <f>IF(申込一覧表_女子!M72="","",申込一覧表_女子!AH72)</f>
        <v/>
      </c>
      <c r="B352" t="str">
        <f>申込一覧表_女子!AW72</f>
        <v/>
      </c>
      <c r="C352" t="str">
        <f>申込一覧表_女子!BA72</f>
        <v/>
      </c>
      <c r="D352" t="str">
        <f>申込一覧表_女子!AK72</f>
        <v/>
      </c>
      <c r="E352">
        <v>0</v>
      </c>
      <c r="F352">
        <v>5</v>
      </c>
      <c r="G352" t="str">
        <f>申込一覧表_女子!BF72</f>
        <v>999:99.99</v>
      </c>
    </row>
    <row r="353" spans="1:7" hidden="1">
      <c r="A353" t="str">
        <f>IF(申込一覧表_女子!M73="","",申込一覧表_女子!AH73)</f>
        <v/>
      </c>
      <c r="B353" t="str">
        <f>申込一覧表_女子!AW73</f>
        <v/>
      </c>
      <c r="C353" t="str">
        <f>申込一覧表_女子!BA73</f>
        <v/>
      </c>
      <c r="D353" t="str">
        <f>申込一覧表_女子!AK73</f>
        <v/>
      </c>
      <c r="E353">
        <v>0</v>
      </c>
      <c r="F353">
        <v>5</v>
      </c>
      <c r="G353" t="str">
        <f>申込一覧表_女子!BF73</f>
        <v>999:99.99</v>
      </c>
    </row>
    <row r="354" spans="1:7" hidden="1">
      <c r="A354" t="str">
        <f>IF(申込一覧表_女子!M74="","",申込一覧表_女子!AH74)</f>
        <v/>
      </c>
      <c r="B354" t="str">
        <f>申込一覧表_女子!AW74</f>
        <v/>
      </c>
      <c r="C354" t="str">
        <f>申込一覧表_女子!BA74</f>
        <v/>
      </c>
      <c r="D354" t="str">
        <f>申込一覧表_女子!AK74</f>
        <v/>
      </c>
      <c r="E354">
        <v>0</v>
      </c>
      <c r="F354">
        <v>5</v>
      </c>
      <c r="G354" t="str">
        <f>申込一覧表_女子!BF74</f>
        <v>999:99.99</v>
      </c>
    </row>
    <row r="355" spans="1:7" hidden="1">
      <c r="A355" s="33" t="str">
        <f>IF(申込一覧表_女子!M75="","",申込一覧表_女子!AH75)</f>
        <v/>
      </c>
      <c r="B355" s="33" t="str">
        <f>申込一覧表_女子!AW75</f>
        <v/>
      </c>
      <c r="C355" s="33" t="str">
        <f>申込一覧表_女子!BA75</f>
        <v/>
      </c>
      <c r="D355" s="33" t="str">
        <f>申込一覧表_女子!AK75</f>
        <v/>
      </c>
      <c r="E355" s="33">
        <v>0</v>
      </c>
      <c r="F355" s="33">
        <v>5</v>
      </c>
      <c r="G355" s="33" t="str">
        <f>申込一覧表_女子!BF75</f>
        <v>999:99.99</v>
      </c>
    </row>
    <row r="356" spans="1:7" hidden="1"/>
    <row r="357" spans="1:7" hidden="1">
      <c r="A357" s="33"/>
      <c r="B357" s="33"/>
      <c r="C357" s="33"/>
      <c r="D357" s="33"/>
      <c r="E357" s="33"/>
      <c r="F357" s="33"/>
      <c r="G357" s="33"/>
    </row>
    <row r="358" spans="1:7" hidden="1">
      <c r="A358" t="str">
        <f>IF(申込一覧表_女子!M78="","",申込一覧表_女子!AH78)</f>
        <v/>
      </c>
      <c r="B358" t="str">
        <f>申込一覧表_女子!AW78</f>
        <v/>
      </c>
      <c r="C358" t="str">
        <f>申込一覧表_女子!BA78</f>
        <v/>
      </c>
      <c r="D358" t="str">
        <f>申込一覧表_女子!AK78</f>
        <v/>
      </c>
      <c r="E358">
        <v>0</v>
      </c>
      <c r="F358">
        <v>0</v>
      </c>
      <c r="G358" t="str">
        <f>申込一覧表_女子!BF78</f>
        <v>999:99.99</v>
      </c>
    </row>
    <row r="359" spans="1:7" hidden="1">
      <c r="A359" t="str">
        <f>IF(申込一覧表_女子!M79="","",申込一覧表_女子!AH79)</f>
        <v/>
      </c>
      <c r="B359" t="str">
        <f>申込一覧表_女子!AW79</f>
        <v/>
      </c>
      <c r="C359" t="str">
        <f>申込一覧表_女子!BA79</f>
        <v/>
      </c>
      <c r="D359" t="str">
        <f>申込一覧表_女子!AK79</f>
        <v/>
      </c>
      <c r="E359">
        <v>0</v>
      </c>
      <c r="F359">
        <v>0</v>
      </c>
      <c r="G359" t="str">
        <f>申込一覧表_女子!BF79</f>
        <v>999:99.99</v>
      </c>
    </row>
    <row r="360" spans="1:7" hidden="1">
      <c r="A360" t="str">
        <f>IF(申込一覧表_女子!M80="","",申込一覧表_女子!AH80)</f>
        <v/>
      </c>
      <c r="B360" t="str">
        <f>申込一覧表_女子!AW80</f>
        <v/>
      </c>
      <c r="C360" t="str">
        <f>申込一覧表_女子!BA80</f>
        <v/>
      </c>
      <c r="D360" t="str">
        <f>申込一覧表_女子!AK80</f>
        <v/>
      </c>
      <c r="E360">
        <v>0</v>
      </c>
      <c r="F360">
        <v>0</v>
      </c>
      <c r="G360" t="str">
        <f>申込一覧表_女子!BF80</f>
        <v>999:99.99</v>
      </c>
    </row>
    <row r="361" spans="1:7" hidden="1">
      <c r="A361" t="str">
        <f>IF(申込一覧表_女子!M81="","",申込一覧表_女子!AH81)</f>
        <v/>
      </c>
      <c r="B361" t="str">
        <f>申込一覧表_女子!AW81</f>
        <v/>
      </c>
      <c r="C361" t="str">
        <f>申込一覧表_女子!BA81</f>
        <v/>
      </c>
      <c r="D361" t="str">
        <f>申込一覧表_女子!AK81</f>
        <v/>
      </c>
      <c r="E361">
        <v>0</v>
      </c>
      <c r="F361">
        <v>0</v>
      </c>
      <c r="G361" t="str">
        <f>申込一覧表_女子!BF81</f>
        <v>999:99.99</v>
      </c>
    </row>
    <row r="362" spans="1:7" hidden="1">
      <c r="A362" t="str">
        <f>IF(申込一覧表_女子!M82="","",申込一覧表_女子!AH82)</f>
        <v/>
      </c>
      <c r="B362" t="str">
        <f>申込一覧表_女子!AW82</f>
        <v/>
      </c>
      <c r="C362" t="str">
        <f>申込一覧表_女子!BA82</f>
        <v/>
      </c>
      <c r="D362" t="str">
        <f>申込一覧表_女子!AK82</f>
        <v/>
      </c>
      <c r="E362">
        <v>0</v>
      </c>
      <c r="F362">
        <v>0</v>
      </c>
      <c r="G362" t="str">
        <f>申込一覧表_女子!BF82</f>
        <v>999:99.99</v>
      </c>
    </row>
    <row r="363" spans="1:7" hidden="1">
      <c r="A363" t="str">
        <f>IF(申込一覧表_女子!M83="","",申込一覧表_女子!AH83)</f>
        <v/>
      </c>
      <c r="B363" t="str">
        <f>申込一覧表_女子!AW83</f>
        <v/>
      </c>
      <c r="C363" t="str">
        <f>申込一覧表_女子!BA83</f>
        <v/>
      </c>
      <c r="D363" t="str">
        <f>申込一覧表_女子!AK83</f>
        <v/>
      </c>
      <c r="E363">
        <v>0</v>
      </c>
      <c r="F363">
        <v>0</v>
      </c>
      <c r="G363" t="str">
        <f>申込一覧表_女子!BF83</f>
        <v>999:99.99</v>
      </c>
    </row>
    <row r="364" spans="1:7" hidden="1">
      <c r="A364" t="str">
        <f>IF(申込一覧表_女子!M84="","",申込一覧表_女子!AH84)</f>
        <v/>
      </c>
      <c r="B364" t="str">
        <f>申込一覧表_女子!AW84</f>
        <v/>
      </c>
      <c r="C364" t="str">
        <f>申込一覧表_女子!BA84</f>
        <v/>
      </c>
      <c r="D364" t="str">
        <f>申込一覧表_女子!AK84</f>
        <v/>
      </c>
      <c r="E364">
        <v>0</v>
      </c>
      <c r="F364">
        <v>0</v>
      </c>
      <c r="G364" t="str">
        <f>申込一覧表_女子!BF84</f>
        <v>999:99.99</v>
      </c>
    </row>
    <row r="365" spans="1:7" hidden="1">
      <c r="A365" t="str">
        <f>IF(申込一覧表_女子!M85="","",申込一覧表_女子!AH85)</f>
        <v/>
      </c>
      <c r="B365" t="str">
        <f>申込一覧表_女子!AW85</f>
        <v/>
      </c>
      <c r="C365" t="str">
        <f>申込一覧表_女子!BA85</f>
        <v/>
      </c>
      <c r="D365" t="str">
        <f>申込一覧表_女子!AK85</f>
        <v/>
      </c>
      <c r="E365">
        <v>0</v>
      </c>
      <c r="F365">
        <v>0</v>
      </c>
      <c r="G365" t="str">
        <f>申込一覧表_女子!BF85</f>
        <v>999:99.99</v>
      </c>
    </row>
    <row r="366" spans="1:7" hidden="1">
      <c r="A366" t="str">
        <f>IF(申込一覧表_女子!M86="","",申込一覧表_女子!AH86)</f>
        <v/>
      </c>
      <c r="B366" t="str">
        <f>申込一覧表_女子!AW86</f>
        <v/>
      </c>
      <c r="C366" t="str">
        <f>申込一覧表_女子!BA86</f>
        <v/>
      </c>
      <c r="D366" t="str">
        <f>申込一覧表_女子!AK86</f>
        <v/>
      </c>
      <c r="E366">
        <v>0</v>
      </c>
      <c r="F366">
        <v>0</v>
      </c>
      <c r="G366" t="str">
        <f>申込一覧表_女子!BF86</f>
        <v>999:99.99</v>
      </c>
    </row>
    <row r="367" spans="1:7" hidden="1">
      <c r="A367" t="str">
        <f>IF(申込一覧表_女子!M87="","",申込一覧表_女子!AH87)</f>
        <v/>
      </c>
      <c r="B367" t="str">
        <f>申込一覧表_女子!AW87</f>
        <v/>
      </c>
      <c r="C367" t="str">
        <f>申込一覧表_女子!BA87</f>
        <v/>
      </c>
      <c r="D367" t="str">
        <f>申込一覧表_女子!AK87</f>
        <v/>
      </c>
      <c r="E367">
        <v>0</v>
      </c>
      <c r="F367">
        <v>0</v>
      </c>
      <c r="G367" t="str">
        <f>申込一覧表_女子!BF87</f>
        <v>999:99.99</v>
      </c>
    </row>
    <row r="368" spans="1:7" hidden="1">
      <c r="A368" t="str">
        <f>IF(申込一覧表_女子!M88="","",申込一覧表_女子!AH88)</f>
        <v/>
      </c>
      <c r="B368" t="str">
        <f>申込一覧表_女子!AW88</f>
        <v/>
      </c>
      <c r="C368" t="str">
        <f>申込一覧表_女子!BA88</f>
        <v/>
      </c>
      <c r="D368" t="str">
        <f>申込一覧表_女子!AK88</f>
        <v/>
      </c>
      <c r="E368">
        <v>0</v>
      </c>
      <c r="F368">
        <v>0</v>
      </c>
      <c r="G368" t="str">
        <f>申込一覧表_女子!BF88</f>
        <v>999:99.99</v>
      </c>
    </row>
    <row r="369" spans="1:7" hidden="1">
      <c r="A369" t="str">
        <f>IF(申込一覧表_女子!M89="","",申込一覧表_女子!AH89)</f>
        <v/>
      </c>
      <c r="B369" t="str">
        <f>申込一覧表_女子!AW89</f>
        <v/>
      </c>
      <c r="C369" t="str">
        <f>申込一覧表_女子!BA89</f>
        <v/>
      </c>
      <c r="D369" t="str">
        <f>申込一覧表_女子!AK89</f>
        <v/>
      </c>
      <c r="E369">
        <v>0</v>
      </c>
      <c r="F369">
        <v>0</v>
      </c>
      <c r="G369" t="str">
        <f>申込一覧表_女子!BF89</f>
        <v>999:99.99</v>
      </c>
    </row>
    <row r="370" spans="1:7" hidden="1">
      <c r="A370" t="str">
        <f>IF(申込一覧表_女子!M90="","",申込一覧表_女子!AH90)</f>
        <v/>
      </c>
      <c r="B370" t="str">
        <f>申込一覧表_女子!AW90</f>
        <v/>
      </c>
      <c r="C370" t="str">
        <f>申込一覧表_女子!BA90</f>
        <v/>
      </c>
      <c r="D370" t="str">
        <f>申込一覧表_女子!AK90</f>
        <v/>
      </c>
      <c r="E370">
        <v>0</v>
      </c>
      <c r="F370">
        <v>0</v>
      </c>
      <c r="G370" t="str">
        <f>申込一覧表_女子!BF90</f>
        <v>999:99.99</v>
      </c>
    </row>
    <row r="371" spans="1:7" hidden="1">
      <c r="A371" t="str">
        <f>IF(申込一覧表_女子!M91="","",申込一覧表_女子!AH91)</f>
        <v/>
      </c>
      <c r="B371" t="str">
        <f>申込一覧表_女子!AW91</f>
        <v/>
      </c>
      <c r="C371" t="str">
        <f>申込一覧表_女子!BA91</f>
        <v/>
      </c>
      <c r="D371" t="str">
        <f>申込一覧表_女子!AK91</f>
        <v/>
      </c>
      <c r="E371">
        <v>0</v>
      </c>
      <c r="F371">
        <v>0</v>
      </c>
      <c r="G371" t="str">
        <f>申込一覧表_女子!BF91</f>
        <v>999:99.99</v>
      </c>
    </row>
    <row r="372" spans="1:7" hidden="1">
      <c r="A372" t="str">
        <f>IF(申込一覧表_女子!M92="","",申込一覧表_女子!AH92)</f>
        <v/>
      </c>
      <c r="B372" t="str">
        <f>申込一覧表_女子!AW92</f>
        <v/>
      </c>
      <c r="C372" t="str">
        <f>申込一覧表_女子!BA92</f>
        <v/>
      </c>
      <c r="D372" t="str">
        <f>申込一覧表_女子!AK92</f>
        <v/>
      </c>
      <c r="E372">
        <v>0</v>
      </c>
      <c r="F372">
        <v>0</v>
      </c>
      <c r="G372" t="str">
        <f>申込一覧表_女子!BF92</f>
        <v>999:99.99</v>
      </c>
    </row>
    <row r="373" spans="1:7" hidden="1">
      <c r="A373" t="str">
        <f>IF(申込一覧表_女子!M93="","",申込一覧表_女子!AH93)</f>
        <v/>
      </c>
      <c r="B373" t="str">
        <f>申込一覧表_女子!AW93</f>
        <v/>
      </c>
      <c r="C373" t="str">
        <f>申込一覧表_女子!BA93</f>
        <v/>
      </c>
      <c r="D373" t="str">
        <f>申込一覧表_女子!AK93</f>
        <v/>
      </c>
      <c r="E373">
        <v>0</v>
      </c>
      <c r="F373">
        <v>0</v>
      </c>
      <c r="G373" t="str">
        <f>申込一覧表_女子!BF93</f>
        <v>999:99.99</v>
      </c>
    </row>
    <row r="374" spans="1:7" hidden="1">
      <c r="A374" t="str">
        <f>IF(申込一覧表_女子!M94="","",申込一覧表_女子!AH94)</f>
        <v/>
      </c>
      <c r="B374" t="str">
        <f>申込一覧表_女子!AW94</f>
        <v/>
      </c>
      <c r="C374" t="str">
        <f>申込一覧表_女子!BA94</f>
        <v/>
      </c>
      <c r="D374" t="str">
        <f>申込一覧表_女子!AK94</f>
        <v/>
      </c>
      <c r="E374">
        <v>0</v>
      </c>
      <c r="F374">
        <v>0</v>
      </c>
      <c r="G374" t="str">
        <f>申込一覧表_女子!BF94</f>
        <v>999:99.99</v>
      </c>
    </row>
    <row r="375" spans="1:7" hidden="1">
      <c r="A375" t="str">
        <f>IF(申込一覧表_女子!M95="","",申込一覧表_女子!AH95)</f>
        <v/>
      </c>
      <c r="B375" t="str">
        <f>申込一覧表_女子!AW95</f>
        <v/>
      </c>
      <c r="C375" t="str">
        <f>申込一覧表_女子!BA95</f>
        <v/>
      </c>
      <c r="D375" t="str">
        <f>申込一覧表_女子!AK95</f>
        <v/>
      </c>
      <c r="E375">
        <v>0</v>
      </c>
      <c r="F375">
        <v>0</v>
      </c>
      <c r="G375" t="str">
        <f>申込一覧表_女子!BF95</f>
        <v>999:99.99</v>
      </c>
    </row>
    <row r="376" spans="1:7" hidden="1">
      <c r="A376" t="str">
        <f>IF(申込一覧表_女子!M96="","",申込一覧表_女子!AH96)</f>
        <v/>
      </c>
      <c r="B376" t="str">
        <f>申込一覧表_女子!AW96</f>
        <v/>
      </c>
      <c r="C376" t="str">
        <f>申込一覧表_女子!BA96</f>
        <v/>
      </c>
      <c r="D376" t="str">
        <f>申込一覧表_女子!AK96</f>
        <v/>
      </c>
      <c r="E376">
        <v>0</v>
      </c>
      <c r="F376">
        <v>0</v>
      </c>
      <c r="G376" t="str">
        <f>申込一覧表_女子!BF96</f>
        <v>999:99.99</v>
      </c>
    </row>
    <row r="377" spans="1:7" hidden="1">
      <c r="A377" t="str">
        <f>IF(申込一覧表_女子!M97="","",申込一覧表_女子!AH97)</f>
        <v/>
      </c>
      <c r="B377" t="str">
        <f>申込一覧表_女子!AW97</f>
        <v/>
      </c>
      <c r="C377" t="str">
        <f>申込一覧表_女子!BA97</f>
        <v/>
      </c>
      <c r="D377" t="str">
        <f>申込一覧表_女子!AK97</f>
        <v/>
      </c>
      <c r="E377">
        <v>0</v>
      </c>
      <c r="F377">
        <v>0</v>
      </c>
      <c r="G377" t="str">
        <f>申込一覧表_女子!BF97</f>
        <v>999:99.99</v>
      </c>
    </row>
    <row r="378" spans="1:7" hidden="1">
      <c r="A378" t="str">
        <f>IF(申込一覧表_女子!M98="","",申込一覧表_女子!AH98)</f>
        <v/>
      </c>
      <c r="B378" t="str">
        <f>申込一覧表_女子!AW98</f>
        <v/>
      </c>
      <c r="C378" t="str">
        <f>申込一覧表_女子!BA98</f>
        <v/>
      </c>
      <c r="D378" t="str">
        <f>申込一覧表_女子!AK98</f>
        <v/>
      </c>
      <c r="E378">
        <v>0</v>
      </c>
      <c r="F378">
        <v>0</v>
      </c>
      <c r="G378" t="str">
        <f>申込一覧表_女子!BF98</f>
        <v>999:99.99</v>
      </c>
    </row>
    <row r="379" spans="1:7" hidden="1">
      <c r="A379" t="str">
        <f>IF(申込一覧表_女子!M99="","",申込一覧表_女子!AH99)</f>
        <v/>
      </c>
      <c r="B379" t="str">
        <f>申込一覧表_女子!AW99</f>
        <v/>
      </c>
      <c r="C379" t="str">
        <f>申込一覧表_女子!BA99</f>
        <v/>
      </c>
      <c r="D379" t="str">
        <f>申込一覧表_女子!AK99</f>
        <v/>
      </c>
      <c r="E379">
        <v>0</v>
      </c>
      <c r="F379">
        <v>0</v>
      </c>
      <c r="G379" t="str">
        <f>申込一覧表_女子!BF99</f>
        <v>999:99.99</v>
      </c>
    </row>
    <row r="380" spans="1:7" hidden="1">
      <c r="A380" t="str">
        <f>IF(申込一覧表_女子!M100="","",申込一覧表_女子!AH100)</f>
        <v/>
      </c>
      <c r="B380" t="str">
        <f>申込一覧表_女子!AW100</f>
        <v/>
      </c>
      <c r="C380" t="str">
        <f>申込一覧表_女子!BA100</f>
        <v/>
      </c>
      <c r="D380" t="str">
        <f>申込一覧表_女子!AK100</f>
        <v/>
      </c>
      <c r="E380">
        <v>0</v>
      </c>
      <c r="F380">
        <v>0</v>
      </c>
      <c r="G380" t="str">
        <f>申込一覧表_女子!BF100</f>
        <v>999:99.99</v>
      </c>
    </row>
    <row r="381" spans="1:7" hidden="1">
      <c r="A381" t="str">
        <f>IF(申込一覧表_女子!M101="","",申込一覧表_女子!AH101)</f>
        <v/>
      </c>
      <c r="B381" t="str">
        <f>申込一覧表_女子!AW101</f>
        <v/>
      </c>
      <c r="C381" t="str">
        <f>申込一覧表_女子!BA101</f>
        <v/>
      </c>
      <c r="D381" t="str">
        <f>申込一覧表_女子!AK101</f>
        <v/>
      </c>
      <c r="E381">
        <v>0</v>
      </c>
      <c r="F381">
        <v>0</v>
      </c>
      <c r="G381" t="str">
        <f>申込一覧表_女子!BF101</f>
        <v>999:99.99</v>
      </c>
    </row>
    <row r="382" spans="1:7" hidden="1">
      <c r="A382" t="str">
        <f>IF(申込一覧表_女子!M102="","",申込一覧表_女子!AH102)</f>
        <v/>
      </c>
      <c r="B382" t="str">
        <f>申込一覧表_女子!AW102</f>
        <v/>
      </c>
      <c r="C382" t="str">
        <f>申込一覧表_女子!BA102</f>
        <v/>
      </c>
      <c r="D382" t="str">
        <f>申込一覧表_女子!AK102</f>
        <v/>
      </c>
      <c r="E382">
        <v>0</v>
      </c>
      <c r="F382">
        <v>0</v>
      </c>
      <c r="G382" t="str">
        <f>申込一覧表_女子!BF102</f>
        <v>999:99.99</v>
      </c>
    </row>
    <row r="383" spans="1:7" hidden="1">
      <c r="A383" t="str">
        <f>IF(申込一覧表_女子!M103="","",申込一覧表_女子!AH103)</f>
        <v/>
      </c>
      <c r="B383" t="str">
        <f>申込一覧表_女子!AW103</f>
        <v/>
      </c>
      <c r="C383" t="str">
        <f>申込一覧表_女子!BA103</f>
        <v/>
      </c>
      <c r="D383" t="str">
        <f>申込一覧表_女子!AK103</f>
        <v/>
      </c>
      <c r="E383">
        <v>0</v>
      </c>
      <c r="F383">
        <v>0</v>
      </c>
      <c r="G383" t="str">
        <f>申込一覧表_女子!BF103</f>
        <v>999:99.99</v>
      </c>
    </row>
    <row r="384" spans="1:7" hidden="1">
      <c r="A384" t="str">
        <f>IF(申込一覧表_女子!M104="","",申込一覧表_女子!AH104)</f>
        <v/>
      </c>
      <c r="B384" t="str">
        <f>申込一覧表_女子!AW104</f>
        <v/>
      </c>
      <c r="C384" t="str">
        <f>申込一覧表_女子!BA104</f>
        <v/>
      </c>
      <c r="D384" t="str">
        <f>申込一覧表_女子!AK104</f>
        <v/>
      </c>
      <c r="E384">
        <v>0</v>
      </c>
      <c r="F384">
        <v>0</v>
      </c>
      <c r="G384" t="str">
        <f>申込一覧表_女子!BF104</f>
        <v>999:99.99</v>
      </c>
    </row>
    <row r="385" spans="1:7" hidden="1">
      <c r="A385" t="str">
        <f>IF(申込一覧表_女子!M105="","",申込一覧表_女子!AH105)</f>
        <v/>
      </c>
      <c r="B385" t="str">
        <f>申込一覧表_女子!AW105</f>
        <v/>
      </c>
      <c r="C385" t="str">
        <f>申込一覧表_女子!BA105</f>
        <v/>
      </c>
      <c r="D385" t="str">
        <f>申込一覧表_女子!AK105</f>
        <v/>
      </c>
      <c r="E385">
        <v>0</v>
      </c>
      <c r="F385">
        <v>0</v>
      </c>
      <c r="G385" t="str">
        <f>申込一覧表_女子!BF105</f>
        <v>999:99.99</v>
      </c>
    </row>
    <row r="386" spans="1:7" hidden="1">
      <c r="A386" t="str">
        <f>IF(申込一覧表_女子!M106="","",申込一覧表_女子!AH106)</f>
        <v/>
      </c>
      <c r="B386" t="str">
        <f>申込一覧表_女子!AW106</f>
        <v/>
      </c>
      <c r="C386" t="str">
        <f>申込一覧表_女子!BA106</f>
        <v/>
      </c>
      <c r="D386" t="str">
        <f>申込一覧表_女子!AK106</f>
        <v/>
      </c>
      <c r="E386">
        <v>0</v>
      </c>
      <c r="F386">
        <v>0</v>
      </c>
      <c r="G386" t="str">
        <f>申込一覧表_女子!BF106</f>
        <v>999:99.99</v>
      </c>
    </row>
    <row r="387" spans="1:7" hidden="1">
      <c r="A387" t="str">
        <f>IF(申込一覧表_女子!M107="","",申込一覧表_女子!AH107)</f>
        <v/>
      </c>
      <c r="B387" t="str">
        <f>申込一覧表_女子!AW107</f>
        <v/>
      </c>
      <c r="C387" t="str">
        <f>申込一覧表_女子!BA107</f>
        <v/>
      </c>
      <c r="D387" t="str">
        <f>申込一覧表_女子!AK107</f>
        <v/>
      </c>
      <c r="E387">
        <v>0</v>
      </c>
      <c r="F387">
        <v>0</v>
      </c>
      <c r="G387" t="str">
        <f>申込一覧表_女子!BF107</f>
        <v>999:99.99</v>
      </c>
    </row>
    <row r="388" spans="1:7" hidden="1">
      <c r="A388" t="str">
        <f>IF(申込一覧表_女子!M108="","",申込一覧表_女子!AH108)</f>
        <v/>
      </c>
      <c r="B388" t="str">
        <f>申込一覧表_女子!AW108</f>
        <v/>
      </c>
      <c r="C388" t="str">
        <f>申込一覧表_女子!BA108</f>
        <v/>
      </c>
      <c r="D388" t="str">
        <f>申込一覧表_女子!AK108</f>
        <v/>
      </c>
      <c r="E388">
        <v>0</v>
      </c>
      <c r="F388">
        <v>0</v>
      </c>
      <c r="G388" t="str">
        <f>申込一覧表_女子!BF108</f>
        <v>999:99.99</v>
      </c>
    </row>
    <row r="389" spans="1:7" hidden="1">
      <c r="A389" t="str">
        <f>IF(申込一覧表_女子!M109="","",申込一覧表_女子!AH109)</f>
        <v/>
      </c>
      <c r="B389" t="str">
        <f>申込一覧表_女子!AW109</f>
        <v/>
      </c>
      <c r="C389" t="str">
        <f>申込一覧表_女子!BA109</f>
        <v/>
      </c>
      <c r="D389" t="str">
        <f>申込一覧表_女子!AK109</f>
        <v/>
      </c>
      <c r="E389">
        <v>0</v>
      </c>
      <c r="F389">
        <v>0</v>
      </c>
      <c r="G389" t="str">
        <f>申込一覧表_女子!BF109</f>
        <v>999:99.99</v>
      </c>
    </row>
    <row r="390" spans="1:7" hidden="1">
      <c r="A390" t="str">
        <f>IF(申込一覧表_女子!M110="","",申込一覧表_女子!AH110)</f>
        <v/>
      </c>
      <c r="B390" t="str">
        <f>申込一覧表_女子!AW110</f>
        <v/>
      </c>
      <c r="C390" t="str">
        <f>申込一覧表_女子!BA110</f>
        <v/>
      </c>
      <c r="D390" t="str">
        <f>申込一覧表_女子!AK110</f>
        <v/>
      </c>
      <c r="E390">
        <v>0</v>
      </c>
      <c r="F390">
        <v>0</v>
      </c>
      <c r="G390" t="str">
        <f>申込一覧表_女子!BF110</f>
        <v>999:99.99</v>
      </c>
    </row>
    <row r="391" spans="1:7" hidden="1">
      <c r="A391" t="str">
        <f>IF(申込一覧表_女子!M111="","",申込一覧表_女子!AH111)</f>
        <v/>
      </c>
      <c r="B391" t="str">
        <f>申込一覧表_女子!AW111</f>
        <v/>
      </c>
      <c r="C391" t="str">
        <f>申込一覧表_女子!BA111</f>
        <v/>
      </c>
      <c r="D391" t="str">
        <f>申込一覧表_女子!AK111</f>
        <v/>
      </c>
      <c r="E391">
        <v>0</v>
      </c>
      <c r="F391">
        <v>0</v>
      </c>
      <c r="G391" t="str">
        <f>申込一覧表_女子!BF111</f>
        <v>999:99.99</v>
      </c>
    </row>
    <row r="392" spans="1:7" hidden="1">
      <c r="A392" t="str">
        <f>IF(申込一覧表_女子!M112="","",申込一覧表_女子!AH112)</f>
        <v/>
      </c>
      <c r="B392" t="str">
        <f>申込一覧表_女子!AW112</f>
        <v/>
      </c>
      <c r="C392" t="str">
        <f>申込一覧表_女子!BA112</f>
        <v/>
      </c>
      <c r="D392" t="str">
        <f>申込一覧表_女子!AK112</f>
        <v/>
      </c>
      <c r="E392">
        <v>0</v>
      </c>
      <c r="F392">
        <v>0</v>
      </c>
      <c r="G392" t="str">
        <f>申込一覧表_女子!BF112</f>
        <v>999:99.99</v>
      </c>
    </row>
    <row r="393" spans="1:7" hidden="1">
      <c r="A393" t="str">
        <f>IF(申込一覧表_女子!M113="","",申込一覧表_女子!AH113)</f>
        <v/>
      </c>
      <c r="B393" t="str">
        <f>申込一覧表_女子!AW113</f>
        <v/>
      </c>
      <c r="C393" t="str">
        <f>申込一覧表_女子!BA113</f>
        <v/>
      </c>
      <c r="D393" t="str">
        <f>申込一覧表_女子!AK113</f>
        <v/>
      </c>
      <c r="E393">
        <v>0</v>
      </c>
      <c r="F393">
        <v>0</v>
      </c>
      <c r="G393" t="str">
        <f>申込一覧表_女子!BF113</f>
        <v>999:99.99</v>
      </c>
    </row>
    <row r="394" spans="1:7" hidden="1">
      <c r="A394" t="str">
        <f>IF(申込一覧表_女子!M114="","",申込一覧表_女子!AH114)</f>
        <v/>
      </c>
      <c r="B394" t="str">
        <f>申込一覧表_女子!AW114</f>
        <v/>
      </c>
      <c r="C394" t="str">
        <f>申込一覧表_女子!BA114</f>
        <v/>
      </c>
      <c r="D394" t="str">
        <f>申込一覧表_女子!AK114</f>
        <v/>
      </c>
      <c r="E394">
        <v>0</v>
      </c>
      <c r="F394">
        <v>0</v>
      </c>
      <c r="G394" t="str">
        <f>申込一覧表_女子!BF114</f>
        <v>999:99.99</v>
      </c>
    </row>
    <row r="395" spans="1:7" hidden="1">
      <c r="A395" t="str">
        <f>IF(申込一覧表_女子!M115="","",申込一覧表_女子!AH115)</f>
        <v/>
      </c>
      <c r="B395" t="str">
        <f>申込一覧表_女子!AW115</f>
        <v/>
      </c>
      <c r="C395" t="str">
        <f>申込一覧表_女子!BA115</f>
        <v/>
      </c>
      <c r="D395" t="str">
        <f>申込一覧表_女子!AK115</f>
        <v/>
      </c>
      <c r="E395">
        <v>0</v>
      </c>
      <c r="F395">
        <v>0</v>
      </c>
      <c r="G395" t="str">
        <f>申込一覧表_女子!BF115</f>
        <v>999:99.99</v>
      </c>
    </row>
    <row r="396" spans="1:7" hidden="1">
      <c r="A396" t="str">
        <f>IF(申込一覧表_女子!M116="","",申込一覧表_女子!AH116)</f>
        <v/>
      </c>
      <c r="B396" t="str">
        <f>申込一覧表_女子!AW116</f>
        <v/>
      </c>
      <c r="C396" t="str">
        <f>申込一覧表_女子!BA116</f>
        <v/>
      </c>
      <c r="D396" t="str">
        <f>申込一覧表_女子!AK116</f>
        <v/>
      </c>
      <c r="E396">
        <v>0</v>
      </c>
      <c r="F396">
        <v>0</v>
      </c>
      <c r="G396" t="str">
        <f>申込一覧表_女子!BF116</f>
        <v>999:99.99</v>
      </c>
    </row>
    <row r="397" spans="1:7" hidden="1">
      <c r="A397" t="str">
        <f>IF(申込一覧表_女子!M117="","",申込一覧表_女子!AH117)</f>
        <v/>
      </c>
      <c r="B397" t="str">
        <f>申込一覧表_女子!AW117</f>
        <v/>
      </c>
      <c r="C397" t="str">
        <f>申込一覧表_女子!BA117</f>
        <v/>
      </c>
      <c r="D397" t="str">
        <f>申込一覧表_女子!AK117</f>
        <v/>
      </c>
      <c r="E397">
        <v>0</v>
      </c>
      <c r="F397">
        <v>0</v>
      </c>
      <c r="G397" t="str">
        <f>申込一覧表_女子!BF117</f>
        <v>999:99.99</v>
      </c>
    </row>
    <row r="398" spans="1:7" hidden="1">
      <c r="A398" t="str">
        <f>IF(申込一覧表_女子!M118="","",申込一覧表_女子!AH118)</f>
        <v/>
      </c>
      <c r="B398" t="str">
        <f>申込一覧表_女子!AW118</f>
        <v/>
      </c>
      <c r="C398" t="str">
        <f>申込一覧表_女子!BA118</f>
        <v/>
      </c>
      <c r="D398" t="str">
        <f>申込一覧表_女子!AK118</f>
        <v/>
      </c>
      <c r="E398">
        <v>0</v>
      </c>
      <c r="F398">
        <v>0</v>
      </c>
      <c r="G398" t="str">
        <f>申込一覧表_女子!BF118</f>
        <v>999:99.99</v>
      </c>
    </row>
    <row r="399" spans="1:7" hidden="1">
      <c r="A399" t="str">
        <f>IF(申込一覧表_女子!M119="","",申込一覧表_女子!AH119)</f>
        <v/>
      </c>
      <c r="B399" t="str">
        <f>申込一覧表_女子!AW119</f>
        <v/>
      </c>
      <c r="C399" t="str">
        <f>申込一覧表_女子!BA119</f>
        <v/>
      </c>
      <c r="D399" t="str">
        <f>申込一覧表_女子!AK119</f>
        <v/>
      </c>
      <c r="E399">
        <v>0</v>
      </c>
      <c r="F399">
        <v>0</v>
      </c>
      <c r="G399" t="str">
        <f>申込一覧表_女子!BF119</f>
        <v>999:99.99</v>
      </c>
    </row>
    <row r="400" spans="1:7" hidden="1">
      <c r="A400" t="str">
        <f>IF(申込一覧表_女子!M120="","",申込一覧表_女子!AH120)</f>
        <v/>
      </c>
      <c r="B400" t="str">
        <f>申込一覧表_女子!AW120</f>
        <v/>
      </c>
      <c r="C400" t="str">
        <f>申込一覧表_女子!BA120</f>
        <v/>
      </c>
      <c r="D400" t="str">
        <f>申込一覧表_女子!AK120</f>
        <v/>
      </c>
      <c r="E400">
        <v>0</v>
      </c>
      <c r="F400">
        <v>0</v>
      </c>
      <c r="G400" t="str">
        <f>申込一覧表_女子!BF120</f>
        <v>999:99.99</v>
      </c>
    </row>
    <row r="401" spans="1:7" hidden="1">
      <c r="A401" t="str">
        <f>IF(申込一覧表_女子!M121="","",申込一覧表_女子!AH121)</f>
        <v/>
      </c>
      <c r="B401" t="str">
        <f>申込一覧表_女子!AW121</f>
        <v/>
      </c>
      <c r="C401" t="str">
        <f>申込一覧表_女子!BA121</f>
        <v/>
      </c>
      <c r="D401" t="str">
        <f>申込一覧表_女子!AK121</f>
        <v/>
      </c>
      <c r="E401">
        <v>0</v>
      </c>
      <c r="F401">
        <v>0</v>
      </c>
      <c r="G401" t="str">
        <f>申込一覧表_女子!BF121</f>
        <v>999:99.99</v>
      </c>
    </row>
    <row r="402" spans="1:7" hidden="1">
      <c r="A402" t="str">
        <f>IF(申込一覧表_女子!M122="","",申込一覧表_女子!AH122)</f>
        <v/>
      </c>
      <c r="B402" t="str">
        <f>申込一覧表_女子!AW122</f>
        <v/>
      </c>
      <c r="C402" t="str">
        <f>申込一覧表_女子!BA122</f>
        <v/>
      </c>
      <c r="D402" t="str">
        <f>申込一覧表_女子!AK122</f>
        <v/>
      </c>
      <c r="E402">
        <v>0</v>
      </c>
      <c r="F402">
        <v>0</v>
      </c>
      <c r="G402" t="str">
        <f>申込一覧表_女子!BF122</f>
        <v>999:99.99</v>
      </c>
    </row>
    <row r="403" spans="1:7" hidden="1">
      <c r="A403" t="str">
        <f>IF(申込一覧表_女子!M123="","",申込一覧表_女子!AH123)</f>
        <v/>
      </c>
      <c r="B403" t="str">
        <f>申込一覧表_女子!AW123</f>
        <v/>
      </c>
      <c r="C403" t="str">
        <f>申込一覧表_女子!BA123</f>
        <v/>
      </c>
      <c r="D403" t="str">
        <f>申込一覧表_女子!AK123</f>
        <v/>
      </c>
      <c r="E403">
        <v>0</v>
      </c>
      <c r="F403">
        <v>0</v>
      </c>
      <c r="G403" t="str">
        <f>申込一覧表_女子!BF123</f>
        <v>999:99.99</v>
      </c>
    </row>
    <row r="404" spans="1:7" hidden="1">
      <c r="A404" t="str">
        <f>IF(申込一覧表_女子!M124="","",申込一覧表_女子!AH124)</f>
        <v/>
      </c>
      <c r="B404" t="str">
        <f>申込一覧表_女子!AW124</f>
        <v/>
      </c>
      <c r="C404" t="str">
        <f>申込一覧表_女子!BA124</f>
        <v/>
      </c>
      <c r="D404" t="str">
        <f>申込一覧表_女子!AK124</f>
        <v/>
      </c>
      <c r="E404">
        <v>0</v>
      </c>
      <c r="F404">
        <v>0</v>
      </c>
      <c r="G404" t="str">
        <f>申込一覧表_女子!BF124</f>
        <v>999:99.99</v>
      </c>
    </row>
    <row r="405" spans="1:7" hidden="1">
      <c r="A405" t="str">
        <f>IF(申込一覧表_女子!M125="","",申込一覧表_女子!AH125)</f>
        <v/>
      </c>
      <c r="B405" t="str">
        <f>申込一覧表_女子!AW125</f>
        <v/>
      </c>
      <c r="C405" t="str">
        <f>申込一覧表_女子!BA125</f>
        <v/>
      </c>
      <c r="D405" t="str">
        <f>申込一覧表_女子!AK125</f>
        <v/>
      </c>
      <c r="E405">
        <v>0</v>
      </c>
      <c r="F405">
        <v>0</v>
      </c>
      <c r="G405" t="str">
        <f>申込一覧表_女子!BF125</f>
        <v>999:99.99</v>
      </c>
    </row>
    <row r="406" spans="1:7" hidden="1">
      <c r="A406" t="str">
        <f>IF(申込一覧表_女子!M126="","",申込一覧表_女子!AH126)</f>
        <v/>
      </c>
      <c r="B406" t="str">
        <f>申込一覧表_女子!AW126</f>
        <v/>
      </c>
      <c r="C406" t="str">
        <f>申込一覧表_女子!BA126</f>
        <v/>
      </c>
      <c r="D406" t="str">
        <f>申込一覧表_女子!AK126</f>
        <v/>
      </c>
      <c r="E406">
        <v>0</v>
      </c>
      <c r="F406">
        <v>0</v>
      </c>
      <c r="G406" t="str">
        <f>申込一覧表_女子!BF126</f>
        <v>999:99.99</v>
      </c>
    </row>
    <row r="407" spans="1:7" hidden="1">
      <c r="A407" t="str">
        <f>IF(申込一覧表_女子!M127="","",申込一覧表_女子!AH127)</f>
        <v/>
      </c>
      <c r="B407" t="str">
        <f>申込一覧表_女子!AW127</f>
        <v/>
      </c>
      <c r="C407" t="str">
        <f>申込一覧表_女子!BA127</f>
        <v/>
      </c>
      <c r="D407" t="str">
        <f>申込一覧表_女子!AK127</f>
        <v/>
      </c>
      <c r="E407">
        <v>0</v>
      </c>
      <c r="F407">
        <v>0</v>
      </c>
      <c r="G407" t="str">
        <f>申込一覧表_女子!BF127</f>
        <v>999:99.99</v>
      </c>
    </row>
    <row r="408" spans="1:7" hidden="1">
      <c r="A408" t="str">
        <f>IF(申込一覧表_女子!M128="","",申込一覧表_女子!AH128)</f>
        <v/>
      </c>
      <c r="B408" t="str">
        <f>申込一覧表_女子!AW128</f>
        <v/>
      </c>
      <c r="C408" t="str">
        <f>申込一覧表_女子!BA128</f>
        <v/>
      </c>
      <c r="D408" t="str">
        <f>申込一覧表_女子!AK128</f>
        <v/>
      </c>
      <c r="E408">
        <v>0</v>
      </c>
      <c r="F408">
        <v>0</v>
      </c>
      <c r="G408" t="str">
        <f>申込一覧表_女子!BF128</f>
        <v>999:99.99</v>
      </c>
    </row>
    <row r="409" spans="1:7" hidden="1">
      <c r="A409" t="str">
        <f>IF(申込一覧表_女子!M129="","",申込一覧表_女子!AH129)</f>
        <v/>
      </c>
      <c r="B409" t="str">
        <f>申込一覧表_女子!AW129</f>
        <v/>
      </c>
      <c r="C409" t="str">
        <f>申込一覧表_女子!BA129</f>
        <v/>
      </c>
      <c r="D409" t="str">
        <f>申込一覧表_女子!AK129</f>
        <v/>
      </c>
      <c r="E409">
        <v>0</v>
      </c>
      <c r="F409">
        <v>0</v>
      </c>
      <c r="G409" t="str">
        <f>申込一覧表_女子!BF129</f>
        <v>999:99.99</v>
      </c>
    </row>
    <row r="410" spans="1:7" hidden="1">
      <c r="A410" t="str">
        <f>IF(申込一覧表_女子!M130="","",申込一覧表_女子!AH130)</f>
        <v/>
      </c>
      <c r="B410" t="str">
        <f>申込一覧表_女子!AW130</f>
        <v/>
      </c>
      <c r="C410" t="str">
        <f>申込一覧表_女子!BA130</f>
        <v/>
      </c>
      <c r="D410" t="str">
        <f>申込一覧表_女子!AK130</f>
        <v/>
      </c>
      <c r="E410">
        <v>0</v>
      </c>
      <c r="F410">
        <v>0</v>
      </c>
      <c r="G410" t="str">
        <f>申込一覧表_女子!BF130</f>
        <v>999:99.99</v>
      </c>
    </row>
    <row r="411" spans="1:7" hidden="1">
      <c r="A411" t="str">
        <f>IF(申込一覧表_女子!M131="","",申込一覧表_女子!AH131)</f>
        <v/>
      </c>
      <c r="B411" t="str">
        <f>申込一覧表_女子!AW131</f>
        <v/>
      </c>
      <c r="C411" t="str">
        <f>申込一覧表_女子!BA131</f>
        <v/>
      </c>
      <c r="D411" t="str">
        <f>申込一覧表_女子!AK131</f>
        <v/>
      </c>
      <c r="E411">
        <v>0</v>
      </c>
      <c r="F411">
        <v>0</v>
      </c>
      <c r="G411" t="str">
        <f>申込一覧表_女子!BF131</f>
        <v>999:99.99</v>
      </c>
    </row>
    <row r="412" spans="1:7" hidden="1">
      <c r="A412" t="str">
        <f>IF(申込一覧表_女子!M132="","",申込一覧表_女子!AH132)</f>
        <v/>
      </c>
      <c r="B412" t="str">
        <f>申込一覧表_女子!AW132</f>
        <v/>
      </c>
      <c r="C412" t="str">
        <f>申込一覧表_女子!BA132</f>
        <v/>
      </c>
      <c r="D412" t="str">
        <f>申込一覧表_女子!AK132</f>
        <v/>
      </c>
      <c r="E412">
        <v>0</v>
      </c>
      <c r="F412">
        <v>0</v>
      </c>
      <c r="G412" t="str">
        <f>申込一覧表_女子!BF132</f>
        <v>999:99.99</v>
      </c>
    </row>
    <row r="413" spans="1:7" hidden="1">
      <c r="A413" t="str">
        <f>IF(申込一覧表_女子!M133="","",申込一覧表_女子!AH133)</f>
        <v/>
      </c>
      <c r="B413" t="str">
        <f>申込一覧表_女子!AW133</f>
        <v/>
      </c>
      <c r="C413" t="str">
        <f>申込一覧表_女子!BA133</f>
        <v/>
      </c>
      <c r="D413" t="str">
        <f>申込一覧表_女子!AK133</f>
        <v/>
      </c>
      <c r="E413">
        <v>0</v>
      </c>
      <c r="F413">
        <v>0</v>
      </c>
      <c r="G413" t="str">
        <f>申込一覧表_女子!BF133</f>
        <v>999:99.99</v>
      </c>
    </row>
    <row r="414" spans="1:7" hidden="1">
      <c r="A414" t="str">
        <f>IF(申込一覧表_女子!M134="","",申込一覧表_女子!AH134)</f>
        <v/>
      </c>
      <c r="B414" t="str">
        <f>申込一覧表_女子!AW134</f>
        <v/>
      </c>
      <c r="C414" t="str">
        <f>申込一覧表_女子!BA134</f>
        <v/>
      </c>
      <c r="D414" t="str">
        <f>申込一覧表_女子!AK134</f>
        <v/>
      </c>
      <c r="E414">
        <v>0</v>
      </c>
      <c r="F414">
        <v>0</v>
      </c>
      <c r="G414" t="str">
        <f>申込一覧表_女子!BF134</f>
        <v>999:99.99</v>
      </c>
    </row>
    <row r="415" spans="1:7" hidden="1">
      <c r="A415" t="str">
        <f>IF(申込一覧表_女子!M135="","",申込一覧表_女子!AH135)</f>
        <v/>
      </c>
      <c r="B415" t="str">
        <f>申込一覧表_女子!AW135</f>
        <v/>
      </c>
      <c r="C415" t="str">
        <f>申込一覧表_女子!BA135</f>
        <v/>
      </c>
      <c r="D415" t="str">
        <f>申込一覧表_女子!AK135</f>
        <v/>
      </c>
      <c r="E415">
        <v>0</v>
      </c>
      <c r="F415">
        <v>0</v>
      </c>
      <c r="G415" t="str">
        <f>申込一覧表_女子!BF135</f>
        <v>999:99.99</v>
      </c>
    </row>
    <row r="416" spans="1:7" hidden="1">
      <c r="A416" t="str">
        <f>IF(申込一覧表_女子!M136="","",申込一覧表_女子!AH136)</f>
        <v/>
      </c>
      <c r="B416" t="str">
        <f>申込一覧表_女子!AW136</f>
        <v/>
      </c>
      <c r="C416" t="str">
        <f>申込一覧表_女子!BA136</f>
        <v/>
      </c>
      <c r="D416" t="str">
        <f>申込一覧表_女子!AK136</f>
        <v/>
      </c>
      <c r="E416">
        <v>0</v>
      </c>
      <c r="F416">
        <v>0</v>
      </c>
      <c r="G416" t="str">
        <f>申込一覧表_女子!BF136</f>
        <v>999:99.99</v>
      </c>
    </row>
    <row r="417" spans="1:7" hidden="1">
      <c r="A417" t="str">
        <f>IF(申込一覧表_女子!M137="","",申込一覧表_女子!AH137)</f>
        <v/>
      </c>
      <c r="B417" t="str">
        <f>申込一覧表_女子!AW137</f>
        <v/>
      </c>
      <c r="C417" t="str">
        <f>申込一覧表_女子!BA137</f>
        <v/>
      </c>
      <c r="D417" t="str">
        <f>申込一覧表_女子!AK137</f>
        <v/>
      </c>
      <c r="E417">
        <v>0</v>
      </c>
      <c r="F417">
        <v>0</v>
      </c>
      <c r="G417" t="str">
        <f>申込一覧表_女子!BF137</f>
        <v>999:99.99</v>
      </c>
    </row>
    <row r="418" spans="1:7" hidden="1">
      <c r="A418" t="str">
        <f>IF(申込一覧表_女子!M138="","",申込一覧表_女子!AH138)</f>
        <v/>
      </c>
      <c r="B418" t="str">
        <f>申込一覧表_女子!AW138</f>
        <v/>
      </c>
      <c r="C418" t="str">
        <f>申込一覧表_女子!BA138</f>
        <v/>
      </c>
      <c r="D418" t="str">
        <f>申込一覧表_女子!AK138</f>
        <v/>
      </c>
      <c r="E418">
        <v>0</v>
      </c>
      <c r="F418">
        <v>0</v>
      </c>
      <c r="G418" t="str">
        <f>申込一覧表_女子!BF138</f>
        <v>999:99.99</v>
      </c>
    </row>
    <row r="419" spans="1:7" hidden="1">
      <c r="A419" t="str">
        <f>IF(申込一覧表_女子!M139="","",申込一覧表_女子!AH139)</f>
        <v/>
      </c>
      <c r="B419" t="str">
        <f>申込一覧表_女子!AW139</f>
        <v/>
      </c>
      <c r="C419" t="str">
        <f>申込一覧表_女子!BA139</f>
        <v/>
      </c>
      <c r="D419" t="str">
        <f>申込一覧表_女子!AK139</f>
        <v/>
      </c>
      <c r="E419">
        <v>0</v>
      </c>
      <c r="F419">
        <v>0</v>
      </c>
      <c r="G419" t="str">
        <f>申込一覧表_女子!BF139</f>
        <v>999:99.99</v>
      </c>
    </row>
    <row r="420" spans="1:7" hidden="1">
      <c r="A420" t="str">
        <f>IF(申込一覧表_女子!M140="","",申込一覧表_女子!AH140)</f>
        <v/>
      </c>
      <c r="B420" t="str">
        <f>申込一覧表_女子!AW140</f>
        <v/>
      </c>
      <c r="C420" t="str">
        <f>申込一覧表_女子!BA140</f>
        <v/>
      </c>
      <c r="D420" t="str">
        <f>申込一覧表_女子!AK140</f>
        <v/>
      </c>
      <c r="E420">
        <v>0</v>
      </c>
      <c r="F420">
        <v>0</v>
      </c>
      <c r="G420" t="str">
        <f>申込一覧表_女子!BF140</f>
        <v>999:99.99</v>
      </c>
    </row>
    <row r="421" spans="1:7" hidden="1">
      <c r="A421" t="str">
        <f>IF(申込一覧表_女子!M141="","",申込一覧表_女子!AH141)</f>
        <v/>
      </c>
      <c r="B421" t="str">
        <f>申込一覧表_女子!AW141</f>
        <v/>
      </c>
      <c r="C421" t="str">
        <f>申込一覧表_女子!BA141</f>
        <v/>
      </c>
      <c r="D421" t="str">
        <f>申込一覧表_女子!AK141</f>
        <v/>
      </c>
      <c r="E421">
        <v>0</v>
      </c>
      <c r="F421">
        <v>0</v>
      </c>
      <c r="G421" t="str">
        <f>申込一覧表_女子!BF141</f>
        <v>999:99.99</v>
      </c>
    </row>
    <row r="422" spans="1:7" hidden="1">
      <c r="A422" t="str">
        <f>IF(申込一覧表_女子!M142="","",申込一覧表_女子!AH142)</f>
        <v/>
      </c>
      <c r="B422" t="str">
        <f>申込一覧表_女子!AW142</f>
        <v/>
      </c>
      <c r="C422" t="str">
        <f>申込一覧表_女子!BA142</f>
        <v/>
      </c>
      <c r="D422" t="str">
        <f>申込一覧表_女子!AK142</f>
        <v/>
      </c>
      <c r="E422">
        <v>0</v>
      </c>
      <c r="F422">
        <v>0</v>
      </c>
      <c r="G422" t="str">
        <f>申込一覧表_女子!BF142</f>
        <v>999:99.99</v>
      </c>
    </row>
    <row r="423" spans="1:7" hidden="1">
      <c r="A423" t="str">
        <f>IF(申込一覧表_女子!M143="","",申込一覧表_女子!AH143)</f>
        <v/>
      </c>
      <c r="B423" t="str">
        <f>申込一覧表_女子!AW143</f>
        <v/>
      </c>
      <c r="C423" t="str">
        <f>申込一覧表_女子!BA143</f>
        <v/>
      </c>
      <c r="D423" t="str">
        <f>申込一覧表_女子!AK143</f>
        <v/>
      </c>
      <c r="E423">
        <v>0</v>
      </c>
      <c r="F423">
        <v>0</v>
      </c>
      <c r="G423" t="str">
        <f>申込一覧表_女子!BF143</f>
        <v>999:99.99</v>
      </c>
    </row>
    <row r="424" spans="1:7" hidden="1">
      <c r="A424" t="str">
        <f>IF(申込一覧表_女子!M144="","",申込一覧表_女子!AH144)</f>
        <v/>
      </c>
      <c r="B424" t="str">
        <f>申込一覧表_女子!AW144</f>
        <v/>
      </c>
      <c r="C424" t="str">
        <f>申込一覧表_女子!BA144</f>
        <v/>
      </c>
      <c r="D424" t="str">
        <f>申込一覧表_女子!AK144</f>
        <v/>
      </c>
      <c r="E424">
        <v>0</v>
      </c>
      <c r="F424">
        <v>0</v>
      </c>
      <c r="G424" t="str">
        <f>申込一覧表_女子!BF144</f>
        <v>999:99.99</v>
      </c>
    </row>
    <row r="425" spans="1:7" hidden="1">
      <c r="A425" t="str">
        <f>IF(申込一覧表_女子!M145="","",申込一覧表_女子!AH145)</f>
        <v/>
      </c>
      <c r="B425" t="str">
        <f>申込一覧表_女子!AW145</f>
        <v/>
      </c>
      <c r="C425" t="str">
        <f>申込一覧表_女子!BA145</f>
        <v/>
      </c>
      <c r="D425" t="str">
        <f>申込一覧表_女子!AK145</f>
        <v/>
      </c>
      <c r="E425">
        <v>0</v>
      </c>
      <c r="F425">
        <v>0</v>
      </c>
      <c r="G425" t="str">
        <f>申込一覧表_女子!BF145</f>
        <v>999:99.99</v>
      </c>
    </row>
    <row r="426" spans="1:7" hidden="1">
      <c r="A426" t="str">
        <f>IF(申込一覧表_女子!M146="","",申込一覧表_女子!AH146)</f>
        <v/>
      </c>
      <c r="B426" t="str">
        <f>申込一覧表_女子!AW146</f>
        <v/>
      </c>
      <c r="C426" t="str">
        <f>申込一覧表_女子!BA146</f>
        <v/>
      </c>
      <c r="D426" t="str">
        <f>申込一覧表_女子!AK146</f>
        <v/>
      </c>
      <c r="E426">
        <v>0</v>
      </c>
      <c r="F426">
        <v>0</v>
      </c>
      <c r="G426" t="str">
        <f>申込一覧表_女子!BF146</f>
        <v>999:99.99</v>
      </c>
    </row>
    <row r="427" spans="1:7" hidden="1">
      <c r="A427" s="33" t="str">
        <f>IF(申込一覧表_女子!M147="","",申込一覧表_女子!AH147)</f>
        <v/>
      </c>
      <c r="B427" s="33" t="str">
        <f>申込一覧表_女子!AW147</f>
        <v/>
      </c>
      <c r="C427" s="33" t="str">
        <f>申込一覧表_女子!BA147</f>
        <v/>
      </c>
      <c r="D427" s="33" t="str">
        <f>申込一覧表_女子!AK147</f>
        <v/>
      </c>
      <c r="E427" s="33">
        <v>0</v>
      </c>
      <c r="F427" s="33">
        <v>0</v>
      </c>
      <c r="G427" s="33" t="str">
        <f>申込一覧表_女子!BF147</f>
        <v>999:99.99</v>
      </c>
    </row>
    <row r="428" spans="1:7" hidden="1">
      <c r="A428" t="str">
        <f>IF(申込一覧表_女子!O6="","",申込一覧表_女子!AH6)</f>
        <v/>
      </c>
      <c r="B428" s="37" t="str">
        <f>申込一覧表_女子!AX6</f>
        <v/>
      </c>
      <c r="C428" s="37" t="str">
        <f>申込一覧表_女子!BB6</f>
        <v/>
      </c>
      <c r="D428" t="str">
        <f>申込一覧表_女子!AK6</f>
        <v/>
      </c>
      <c r="E428">
        <v>0</v>
      </c>
      <c r="F428">
        <v>5</v>
      </c>
      <c r="G428" t="str">
        <f>申込一覧表_女子!BG6</f>
        <v>999:99.99</v>
      </c>
    </row>
    <row r="429" spans="1:7" hidden="1">
      <c r="A429" t="str">
        <f>IF(申込一覧表_女子!O7="","",申込一覧表_女子!AH7)</f>
        <v/>
      </c>
      <c r="B429" t="str">
        <f>申込一覧表_女子!AX7</f>
        <v/>
      </c>
      <c r="C429" t="str">
        <f>申込一覧表_女子!BB7</f>
        <v/>
      </c>
      <c r="D429" t="str">
        <f>申込一覧表_女子!AK7</f>
        <v/>
      </c>
      <c r="E429">
        <v>0</v>
      </c>
      <c r="F429">
        <v>5</v>
      </c>
      <c r="G429" t="str">
        <f>申込一覧表_女子!BG7</f>
        <v>999:99.99</v>
      </c>
    </row>
    <row r="430" spans="1:7" hidden="1">
      <c r="A430" t="str">
        <f>IF(申込一覧表_女子!O8="","",申込一覧表_女子!AH8)</f>
        <v/>
      </c>
      <c r="B430" t="str">
        <f>申込一覧表_女子!AX8</f>
        <v/>
      </c>
      <c r="C430" t="str">
        <f>申込一覧表_女子!BB8</f>
        <v/>
      </c>
      <c r="D430" t="str">
        <f>申込一覧表_女子!AK8</f>
        <v/>
      </c>
      <c r="E430">
        <v>0</v>
      </c>
      <c r="F430">
        <v>5</v>
      </c>
      <c r="G430" t="str">
        <f>申込一覧表_女子!BG8</f>
        <v>999:99.99</v>
      </c>
    </row>
    <row r="431" spans="1:7" hidden="1">
      <c r="A431" t="str">
        <f>IF(申込一覧表_女子!O9="","",申込一覧表_女子!AH9)</f>
        <v/>
      </c>
      <c r="B431" t="str">
        <f>申込一覧表_女子!AX9</f>
        <v/>
      </c>
      <c r="C431" t="str">
        <f>申込一覧表_女子!BB9</f>
        <v/>
      </c>
      <c r="D431" t="str">
        <f>申込一覧表_女子!AK9</f>
        <v/>
      </c>
      <c r="E431">
        <v>0</v>
      </c>
      <c r="F431">
        <v>5</v>
      </c>
      <c r="G431" t="str">
        <f>申込一覧表_女子!BG9</f>
        <v>999:99.99</v>
      </c>
    </row>
    <row r="432" spans="1:7" hidden="1">
      <c r="A432" t="str">
        <f>IF(申込一覧表_女子!O10="","",申込一覧表_女子!AH10)</f>
        <v/>
      </c>
      <c r="B432" t="str">
        <f>申込一覧表_女子!AX10</f>
        <v/>
      </c>
      <c r="C432" t="str">
        <f>申込一覧表_女子!BB10</f>
        <v/>
      </c>
      <c r="D432" t="str">
        <f>申込一覧表_女子!AK10</f>
        <v/>
      </c>
      <c r="E432">
        <v>0</v>
      </c>
      <c r="F432">
        <v>5</v>
      </c>
      <c r="G432" t="str">
        <f>申込一覧表_女子!BG10</f>
        <v>999:99.99</v>
      </c>
    </row>
    <row r="433" spans="1:7" hidden="1">
      <c r="A433" t="str">
        <f>IF(申込一覧表_女子!O11="","",申込一覧表_女子!AH11)</f>
        <v/>
      </c>
      <c r="B433" t="str">
        <f>申込一覧表_女子!AX11</f>
        <v/>
      </c>
      <c r="C433" t="str">
        <f>申込一覧表_女子!BB11</f>
        <v/>
      </c>
      <c r="D433" t="str">
        <f>申込一覧表_女子!AK11</f>
        <v/>
      </c>
      <c r="E433">
        <v>0</v>
      </c>
      <c r="F433">
        <v>5</v>
      </c>
      <c r="G433" t="str">
        <f>申込一覧表_女子!BG11</f>
        <v>999:99.99</v>
      </c>
    </row>
    <row r="434" spans="1:7" hidden="1">
      <c r="A434" t="str">
        <f>IF(申込一覧表_女子!O12="","",申込一覧表_女子!AH12)</f>
        <v/>
      </c>
      <c r="B434" t="str">
        <f>申込一覧表_女子!AX12</f>
        <v/>
      </c>
      <c r="C434" t="str">
        <f>申込一覧表_女子!BB12</f>
        <v/>
      </c>
      <c r="D434" t="str">
        <f>申込一覧表_女子!AK12</f>
        <v/>
      </c>
      <c r="E434">
        <v>0</v>
      </c>
      <c r="F434">
        <v>5</v>
      </c>
      <c r="G434" t="str">
        <f>申込一覧表_女子!BG12</f>
        <v>999:99.99</v>
      </c>
    </row>
    <row r="435" spans="1:7" hidden="1">
      <c r="A435" t="str">
        <f>IF(申込一覧表_女子!O13="","",申込一覧表_女子!AH13)</f>
        <v/>
      </c>
      <c r="B435" t="str">
        <f>申込一覧表_女子!AX13</f>
        <v/>
      </c>
      <c r="C435" t="str">
        <f>申込一覧表_女子!BB13</f>
        <v/>
      </c>
      <c r="D435" t="str">
        <f>申込一覧表_女子!AK13</f>
        <v/>
      </c>
      <c r="E435">
        <v>0</v>
      </c>
      <c r="F435">
        <v>5</v>
      </c>
      <c r="G435" t="str">
        <f>申込一覧表_女子!BG13</f>
        <v>999:99.99</v>
      </c>
    </row>
    <row r="436" spans="1:7" hidden="1">
      <c r="A436" t="str">
        <f>IF(申込一覧表_女子!O14="","",申込一覧表_女子!AH14)</f>
        <v/>
      </c>
      <c r="B436" t="str">
        <f>申込一覧表_女子!AX14</f>
        <v/>
      </c>
      <c r="C436" t="str">
        <f>申込一覧表_女子!BB14</f>
        <v/>
      </c>
      <c r="D436" t="str">
        <f>申込一覧表_女子!AK14</f>
        <v/>
      </c>
      <c r="E436">
        <v>0</v>
      </c>
      <c r="F436">
        <v>5</v>
      </c>
      <c r="G436" t="str">
        <f>申込一覧表_女子!BG14</f>
        <v>999:99.99</v>
      </c>
    </row>
    <row r="437" spans="1:7" hidden="1">
      <c r="A437" t="str">
        <f>IF(申込一覧表_女子!O15="","",申込一覧表_女子!AH15)</f>
        <v/>
      </c>
      <c r="B437" t="str">
        <f>申込一覧表_女子!AX15</f>
        <v/>
      </c>
      <c r="C437" t="str">
        <f>申込一覧表_女子!BB15</f>
        <v/>
      </c>
      <c r="D437" t="str">
        <f>申込一覧表_女子!AK15</f>
        <v/>
      </c>
      <c r="E437">
        <v>0</v>
      </c>
      <c r="F437">
        <v>5</v>
      </c>
      <c r="G437" t="str">
        <f>申込一覧表_女子!BG15</f>
        <v>999:99.99</v>
      </c>
    </row>
    <row r="438" spans="1:7" hidden="1">
      <c r="A438" t="str">
        <f>IF(申込一覧表_女子!O16="","",申込一覧表_女子!AH16)</f>
        <v/>
      </c>
      <c r="B438" t="str">
        <f>申込一覧表_女子!AX16</f>
        <v/>
      </c>
      <c r="C438" t="str">
        <f>申込一覧表_女子!BB16</f>
        <v/>
      </c>
      <c r="D438" t="str">
        <f>申込一覧表_女子!AK16</f>
        <v/>
      </c>
      <c r="E438">
        <v>0</v>
      </c>
      <c r="F438">
        <v>5</v>
      </c>
      <c r="G438" t="str">
        <f>申込一覧表_女子!BG16</f>
        <v>999:99.99</v>
      </c>
    </row>
    <row r="439" spans="1:7" hidden="1">
      <c r="A439" t="str">
        <f>IF(申込一覧表_女子!O17="","",申込一覧表_女子!AH17)</f>
        <v/>
      </c>
      <c r="B439" t="str">
        <f>申込一覧表_女子!AX17</f>
        <v/>
      </c>
      <c r="C439" t="str">
        <f>申込一覧表_女子!BB17</f>
        <v/>
      </c>
      <c r="D439" t="str">
        <f>申込一覧表_女子!AK17</f>
        <v/>
      </c>
      <c r="E439">
        <v>0</v>
      </c>
      <c r="F439">
        <v>5</v>
      </c>
      <c r="G439" t="str">
        <f>申込一覧表_女子!BG17</f>
        <v>999:99.99</v>
      </c>
    </row>
    <row r="440" spans="1:7" hidden="1">
      <c r="A440" t="str">
        <f>IF(申込一覧表_女子!O18="","",申込一覧表_女子!AH18)</f>
        <v/>
      </c>
      <c r="B440" t="str">
        <f>申込一覧表_女子!AX18</f>
        <v/>
      </c>
      <c r="C440" t="str">
        <f>申込一覧表_女子!BB18</f>
        <v/>
      </c>
      <c r="D440" t="str">
        <f>申込一覧表_女子!AK18</f>
        <v/>
      </c>
      <c r="E440">
        <v>0</v>
      </c>
      <c r="F440">
        <v>5</v>
      </c>
      <c r="G440" t="str">
        <f>申込一覧表_女子!BG18</f>
        <v>999:99.99</v>
      </c>
    </row>
    <row r="441" spans="1:7" hidden="1">
      <c r="A441" t="str">
        <f>IF(申込一覧表_女子!O19="","",申込一覧表_女子!AH19)</f>
        <v/>
      </c>
      <c r="B441" t="str">
        <f>申込一覧表_女子!AX19</f>
        <v/>
      </c>
      <c r="C441" t="str">
        <f>申込一覧表_女子!BB19</f>
        <v/>
      </c>
      <c r="D441" t="str">
        <f>申込一覧表_女子!AK19</f>
        <v/>
      </c>
      <c r="E441">
        <v>0</v>
      </c>
      <c r="F441">
        <v>5</v>
      </c>
      <c r="G441" t="str">
        <f>申込一覧表_女子!BG19</f>
        <v>999:99.99</v>
      </c>
    </row>
    <row r="442" spans="1:7" hidden="1">
      <c r="A442" t="str">
        <f>IF(申込一覧表_女子!O20="","",申込一覧表_女子!AH20)</f>
        <v/>
      </c>
      <c r="B442" t="str">
        <f>申込一覧表_女子!AX20</f>
        <v/>
      </c>
      <c r="C442" t="str">
        <f>申込一覧表_女子!BB20</f>
        <v/>
      </c>
      <c r="D442" t="str">
        <f>申込一覧表_女子!AK20</f>
        <v/>
      </c>
      <c r="E442">
        <v>0</v>
      </c>
      <c r="F442">
        <v>5</v>
      </c>
      <c r="G442" t="str">
        <f>申込一覧表_女子!BG20</f>
        <v>999:99.99</v>
      </c>
    </row>
    <row r="443" spans="1:7" hidden="1">
      <c r="A443" t="str">
        <f>IF(申込一覧表_女子!O21="","",申込一覧表_女子!AH21)</f>
        <v/>
      </c>
      <c r="B443" t="str">
        <f>申込一覧表_女子!AX21</f>
        <v/>
      </c>
      <c r="C443" t="str">
        <f>申込一覧表_女子!BB21</f>
        <v/>
      </c>
      <c r="D443" t="str">
        <f>申込一覧表_女子!AK21</f>
        <v/>
      </c>
      <c r="E443">
        <v>0</v>
      </c>
      <c r="F443">
        <v>5</v>
      </c>
      <c r="G443" t="str">
        <f>申込一覧表_女子!BG21</f>
        <v>999:99.99</v>
      </c>
    </row>
    <row r="444" spans="1:7" hidden="1">
      <c r="A444" t="str">
        <f>IF(申込一覧表_女子!O22="","",申込一覧表_女子!AH22)</f>
        <v/>
      </c>
      <c r="B444" t="str">
        <f>申込一覧表_女子!AX22</f>
        <v/>
      </c>
      <c r="C444" t="str">
        <f>申込一覧表_女子!BB22</f>
        <v/>
      </c>
      <c r="D444" t="str">
        <f>申込一覧表_女子!AK22</f>
        <v/>
      </c>
      <c r="E444">
        <v>0</v>
      </c>
      <c r="F444">
        <v>5</v>
      </c>
      <c r="G444" t="str">
        <f>申込一覧表_女子!BG22</f>
        <v>999:99.99</v>
      </c>
    </row>
    <row r="445" spans="1:7" hidden="1">
      <c r="A445" t="str">
        <f>IF(申込一覧表_女子!O23="","",申込一覧表_女子!AH23)</f>
        <v/>
      </c>
      <c r="B445" t="str">
        <f>申込一覧表_女子!AX23</f>
        <v/>
      </c>
      <c r="C445" t="str">
        <f>申込一覧表_女子!BB23</f>
        <v/>
      </c>
      <c r="D445" t="str">
        <f>申込一覧表_女子!AK23</f>
        <v/>
      </c>
      <c r="E445">
        <v>0</v>
      </c>
      <c r="F445">
        <v>5</v>
      </c>
      <c r="G445" t="str">
        <f>申込一覧表_女子!BG23</f>
        <v>999:99.99</v>
      </c>
    </row>
    <row r="446" spans="1:7" hidden="1">
      <c r="A446" t="str">
        <f>IF(申込一覧表_女子!O24="","",申込一覧表_女子!AH24)</f>
        <v/>
      </c>
      <c r="B446" t="str">
        <f>申込一覧表_女子!AX24</f>
        <v/>
      </c>
      <c r="C446" t="str">
        <f>申込一覧表_女子!BB24</f>
        <v/>
      </c>
      <c r="D446" t="str">
        <f>申込一覧表_女子!AK24</f>
        <v/>
      </c>
      <c r="E446">
        <v>0</v>
      </c>
      <c r="F446">
        <v>5</v>
      </c>
      <c r="G446" t="str">
        <f>申込一覧表_女子!BG24</f>
        <v>999:99.99</v>
      </c>
    </row>
    <row r="447" spans="1:7" hidden="1">
      <c r="A447" t="str">
        <f>IF(申込一覧表_女子!O25="","",申込一覧表_女子!AH25)</f>
        <v/>
      </c>
      <c r="B447" t="str">
        <f>申込一覧表_女子!AX25</f>
        <v/>
      </c>
      <c r="C447" t="str">
        <f>申込一覧表_女子!BB25</f>
        <v/>
      </c>
      <c r="D447" t="str">
        <f>申込一覧表_女子!AK25</f>
        <v/>
      </c>
      <c r="E447">
        <v>0</v>
      </c>
      <c r="F447">
        <v>5</v>
      </c>
      <c r="G447" t="str">
        <f>申込一覧表_女子!BG25</f>
        <v>999:99.99</v>
      </c>
    </row>
    <row r="448" spans="1:7" hidden="1">
      <c r="A448" t="str">
        <f>IF(申込一覧表_女子!O26="","",申込一覧表_女子!AH26)</f>
        <v/>
      </c>
      <c r="B448" t="str">
        <f>申込一覧表_女子!AX26</f>
        <v/>
      </c>
      <c r="C448" t="str">
        <f>申込一覧表_女子!BB26</f>
        <v/>
      </c>
      <c r="D448" t="str">
        <f>申込一覧表_女子!AK26</f>
        <v/>
      </c>
      <c r="E448">
        <v>0</v>
      </c>
      <c r="F448">
        <v>5</v>
      </c>
      <c r="G448" t="str">
        <f>申込一覧表_女子!BG26</f>
        <v>999:99.99</v>
      </c>
    </row>
    <row r="449" spans="1:7" hidden="1">
      <c r="A449" t="str">
        <f>IF(申込一覧表_女子!O27="","",申込一覧表_女子!AH27)</f>
        <v/>
      </c>
      <c r="B449" t="str">
        <f>申込一覧表_女子!AX27</f>
        <v/>
      </c>
      <c r="C449" t="str">
        <f>申込一覧表_女子!BB27</f>
        <v/>
      </c>
      <c r="D449" t="str">
        <f>申込一覧表_女子!AK27</f>
        <v/>
      </c>
      <c r="E449">
        <v>0</v>
      </c>
      <c r="F449">
        <v>5</v>
      </c>
      <c r="G449" t="str">
        <f>申込一覧表_女子!BG27</f>
        <v>999:99.99</v>
      </c>
    </row>
    <row r="450" spans="1:7" hidden="1">
      <c r="A450" t="str">
        <f>IF(申込一覧表_女子!O28="","",申込一覧表_女子!AH28)</f>
        <v/>
      </c>
      <c r="B450" t="str">
        <f>申込一覧表_女子!AX28</f>
        <v/>
      </c>
      <c r="C450" t="str">
        <f>申込一覧表_女子!BB28</f>
        <v/>
      </c>
      <c r="D450" t="str">
        <f>申込一覧表_女子!AK28</f>
        <v/>
      </c>
      <c r="E450">
        <v>0</v>
      </c>
      <c r="F450">
        <v>5</v>
      </c>
      <c r="G450" t="str">
        <f>申込一覧表_女子!BG28</f>
        <v>999:99.99</v>
      </c>
    </row>
    <row r="451" spans="1:7" hidden="1">
      <c r="A451" t="str">
        <f>IF(申込一覧表_女子!O29="","",申込一覧表_女子!AH29)</f>
        <v/>
      </c>
      <c r="B451" t="str">
        <f>申込一覧表_女子!AX29</f>
        <v/>
      </c>
      <c r="C451" t="str">
        <f>申込一覧表_女子!BB29</f>
        <v/>
      </c>
      <c r="D451" t="str">
        <f>申込一覧表_女子!AK29</f>
        <v/>
      </c>
      <c r="E451">
        <v>0</v>
      </c>
      <c r="F451">
        <v>5</v>
      </c>
      <c r="G451" t="str">
        <f>申込一覧表_女子!BG29</f>
        <v>999:99.99</v>
      </c>
    </row>
    <row r="452" spans="1:7" hidden="1">
      <c r="A452" t="str">
        <f>IF(申込一覧表_女子!O30="","",申込一覧表_女子!AH30)</f>
        <v/>
      </c>
      <c r="B452" t="str">
        <f>申込一覧表_女子!AX30</f>
        <v/>
      </c>
      <c r="C452" t="str">
        <f>申込一覧表_女子!BB30</f>
        <v/>
      </c>
      <c r="D452" t="str">
        <f>申込一覧表_女子!AK30</f>
        <v/>
      </c>
      <c r="E452">
        <v>0</v>
      </c>
      <c r="F452">
        <v>5</v>
      </c>
      <c r="G452" t="str">
        <f>申込一覧表_女子!BG30</f>
        <v>999:99.99</v>
      </c>
    </row>
    <row r="453" spans="1:7" hidden="1">
      <c r="A453" t="str">
        <f>IF(申込一覧表_女子!O31="","",申込一覧表_女子!AH31)</f>
        <v/>
      </c>
      <c r="B453" t="str">
        <f>申込一覧表_女子!AX31</f>
        <v/>
      </c>
      <c r="C453" t="str">
        <f>申込一覧表_女子!BB31</f>
        <v/>
      </c>
      <c r="D453" t="str">
        <f>申込一覧表_女子!AK31</f>
        <v/>
      </c>
      <c r="E453">
        <v>0</v>
      </c>
      <c r="F453">
        <v>5</v>
      </c>
      <c r="G453" t="str">
        <f>申込一覧表_女子!BG31</f>
        <v>999:99.99</v>
      </c>
    </row>
    <row r="454" spans="1:7" hidden="1">
      <c r="A454" t="str">
        <f>IF(申込一覧表_女子!O32="","",申込一覧表_女子!AH32)</f>
        <v/>
      </c>
      <c r="B454" t="str">
        <f>申込一覧表_女子!AX32</f>
        <v/>
      </c>
      <c r="C454" t="str">
        <f>申込一覧表_女子!BB32</f>
        <v/>
      </c>
      <c r="D454" t="str">
        <f>申込一覧表_女子!AK32</f>
        <v/>
      </c>
      <c r="E454">
        <v>0</v>
      </c>
      <c r="F454">
        <v>5</v>
      </c>
      <c r="G454" t="str">
        <f>申込一覧表_女子!BG32</f>
        <v>999:99.99</v>
      </c>
    </row>
    <row r="455" spans="1:7" hidden="1">
      <c r="A455" t="str">
        <f>IF(申込一覧表_女子!O33="","",申込一覧表_女子!AH33)</f>
        <v/>
      </c>
      <c r="B455" t="str">
        <f>申込一覧表_女子!AX33</f>
        <v/>
      </c>
      <c r="C455" t="str">
        <f>申込一覧表_女子!BB33</f>
        <v/>
      </c>
      <c r="D455" t="str">
        <f>申込一覧表_女子!AK33</f>
        <v/>
      </c>
      <c r="E455">
        <v>0</v>
      </c>
      <c r="F455">
        <v>5</v>
      </c>
      <c r="G455" t="str">
        <f>申込一覧表_女子!BG33</f>
        <v>999:99.99</v>
      </c>
    </row>
    <row r="456" spans="1:7" hidden="1">
      <c r="A456" t="str">
        <f>IF(申込一覧表_女子!O34="","",申込一覧表_女子!AH34)</f>
        <v/>
      </c>
      <c r="B456" t="str">
        <f>申込一覧表_女子!AX34</f>
        <v/>
      </c>
      <c r="C456" t="str">
        <f>申込一覧表_女子!BB34</f>
        <v/>
      </c>
      <c r="D456" t="str">
        <f>申込一覧表_女子!AK34</f>
        <v/>
      </c>
      <c r="E456">
        <v>0</v>
      </c>
      <c r="F456">
        <v>5</v>
      </c>
      <c r="G456" t="str">
        <f>申込一覧表_女子!BG34</f>
        <v>999:99.99</v>
      </c>
    </row>
    <row r="457" spans="1:7" hidden="1">
      <c r="A457" t="str">
        <f>IF(申込一覧表_女子!O35="","",申込一覧表_女子!AH35)</f>
        <v/>
      </c>
      <c r="B457" t="str">
        <f>申込一覧表_女子!AX35</f>
        <v/>
      </c>
      <c r="C457" t="str">
        <f>申込一覧表_女子!BB35</f>
        <v/>
      </c>
      <c r="D457" t="str">
        <f>申込一覧表_女子!AK35</f>
        <v/>
      </c>
      <c r="E457">
        <v>0</v>
      </c>
      <c r="F457">
        <v>5</v>
      </c>
      <c r="G457" t="str">
        <f>申込一覧表_女子!BG35</f>
        <v>999:99.99</v>
      </c>
    </row>
    <row r="458" spans="1:7" hidden="1">
      <c r="A458" t="str">
        <f>IF(申込一覧表_女子!O36="","",申込一覧表_女子!AH36)</f>
        <v/>
      </c>
      <c r="B458" t="str">
        <f>申込一覧表_女子!AX36</f>
        <v/>
      </c>
      <c r="C458" t="str">
        <f>申込一覧表_女子!BB36</f>
        <v/>
      </c>
      <c r="D458" t="str">
        <f>申込一覧表_女子!AK36</f>
        <v/>
      </c>
      <c r="E458">
        <v>0</v>
      </c>
      <c r="F458">
        <v>5</v>
      </c>
      <c r="G458" t="str">
        <f>申込一覧表_女子!BG36</f>
        <v>999:99.99</v>
      </c>
    </row>
    <row r="459" spans="1:7" hidden="1">
      <c r="A459" t="str">
        <f>IF(申込一覧表_女子!O37="","",申込一覧表_女子!AH37)</f>
        <v/>
      </c>
      <c r="B459" t="str">
        <f>申込一覧表_女子!AX37</f>
        <v/>
      </c>
      <c r="C459" t="str">
        <f>申込一覧表_女子!BB37</f>
        <v/>
      </c>
      <c r="D459" t="str">
        <f>申込一覧表_女子!AK37</f>
        <v/>
      </c>
      <c r="E459">
        <v>0</v>
      </c>
      <c r="F459">
        <v>5</v>
      </c>
      <c r="G459" t="str">
        <f>申込一覧表_女子!BG37</f>
        <v>999:99.99</v>
      </c>
    </row>
    <row r="460" spans="1:7" hidden="1">
      <c r="A460" t="str">
        <f>IF(申込一覧表_女子!O38="","",申込一覧表_女子!AH38)</f>
        <v/>
      </c>
      <c r="B460" t="str">
        <f>申込一覧表_女子!AX38</f>
        <v/>
      </c>
      <c r="C460" t="str">
        <f>申込一覧表_女子!BB38</f>
        <v/>
      </c>
      <c r="D460" t="str">
        <f>申込一覧表_女子!AK38</f>
        <v/>
      </c>
      <c r="E460">
        <v>0</v>
      </c>
      <c r="F460">
        <v>5</v>
      </c>
      <c r="G460" t="str">
        <f>申込一覧表_女子!BG38</f>
        <v>999:99.99</v>
      </c>
    </row>
    <row r="461" spans="1:7" hidden="1">
      <c r="A461" t="str">
        <f>IF(申込一覧表_女子!O39="","",申込一覧表_女子!AH39)</f>
        <v/>
      </c>
      <c r="B461" t="str">
        <f>申込一覧表_女子!AX39</f>
        <v/>
      </c>
      <c r="C461" t="str">
        <f>申込一覧表_女子!BB39</f>
        <v/>
      </c>
      <c r="D461" t="str">
        <f>申込一覧表_女子!AK39</f>
        <v/>
      </c>
      <c r="E461">
        <v>0</v>
      </c>
      <c r="F461">
        <v>5</v>
      </c>
      <c r="G461" t="str">
        <f>申込一覧表_女子!BG39</f>
        <v>999:99.99</v>
      </c>
    </row>
    <row r="462" spans="1:7" hidden="1">
      <c r="A462" t="str">
        <f>IF(申込一覧表_女子!O40="","",申込一覧表_女子!AH40)</f>
        <v/>
      </c>
      <c r="B462" t="str">
        <f>申込一覧表_女子!AX40</f>
        <v/>
      </c>
      <c r="C462" t="str">
        <f>申込一覧表_女子!BB40</f>
        <v/>
      </c>
      <c r="D462" t="str">
        <f>申込一覧表_女子!AK40</f>
        <v/>
      </c>
      <c r="E462">
        <v>0</v>
      </c>
      <c r="F462">
        <v>5</v>
      </c>
      <c r="G462" t="str">
        <f>申込一覧表_女子!BG40</f>
        <v>999:99.99</v>
      </c>
    </row>
    <row r="463" spans="1:7" hidden="1">
      <c r="A463" t="str">
        <f>IF(申込一覧表_女子!O41="","",申込一覧表_女子!AH41)</f>
        <v/>
      </c>
      <c r="B463" t="str">
        <f>申込一覧表_女子!AX41</f>
        <v/>
      </c>
      <c r="C463" t="str">
        <f>申込一覧表_女子!BB41</f>
        <v/>
      </c>
      <c r="D463" t="str">
        <f>申込一覧表_女子!AK41</f>
        <v/>
      </c>
      <c r="E463">
        <v>0</v>
      </c>
      <c r="F463">
        <v>5</v>
      </c>
      <c r="G463" t="str">
        <f>申込一覧表_女子!BG41</f>
        <v>999:99.99</v>
      </c>
    </row>
    <row r="464" spans="1:7" hidden="1">
      <c r="A464" t="str">
        <f>IF(申込一覧表_女子!O42="","",申込一覧表_女子!AH42)</f>
        <v/>
      </c>
      <c r="B464" t="str">
        <f>申込一覧表_女子!AX42</f>
        <v/>
      </c>
      <c r="C464" t="str">
        <f>申込一覧表_女子!BB42</f>
        <v/>
      </c>
      <c r="D464" t="str">
        <f>申込一覧表_女子!AK42</f>
        <v/>
      </c>
      <c r="E464">
        <v>0</v>
      </c>
      <c r="F464">
        <v>5</v>
      </c>
      <c r="G464" t="str">
        <f>申込一覧表_女子!BG42</f>
        <v>999:99.99</v>
      </c>
    </row>
    <row r="465" spans="1:7" hidden="1">
      <c r="A465" t="str">
        <f>IF(申込一覧表_女子!O43="","",申込一覧表_女子!AH43)</f>
        <v/>
      </c>
      <c r="B465" t="str">
        <f>申込一覧表_女子!AX43</f>
        <v/>
      </c>
      <c r="C465" t="str">
        <f>申込一覧表_女子!BB43</f>
        <v/>
      </c>
      <c r="D465" t="str">
        <f>申込一覧表_女子!AK43</f>
        <v/>
      </c>
      <c r="E465">
        <v>0</v>
      </c>
      <c r="F465">
        <v>5</v>
      </c>
      <c r="G465" t="str">
        <f>申込一覧表_女子!BG43</f>
        <v>999:99.99</v>
      </c>
    </row>
    <row r="466" spans="1:7" hidden="1">
      <c r="A466" t="str">
        <f>IF(申込一覧表_女子!O44="","",申込一覧表_女子!AH44)</f>
        <v/>
      </c>
      <c r="B466" t="str">
        <f>申込一覧表_女子!AX44</f>
        <v/>
      </c>
      <c r="C466" t="str">
        <f>申込一覧表_女子!BB44</f>
        <v/>
      </c>
      <c r="D466" t="str">
        <f>申込一覧表_女子!AK44</f>
        <v/>
      </c>
      <c r="E466">
        <v>0</v>
      </c>
      <c r="F466">
        <v>5</v>
      </c>
      <c r="G466" t="str">
        <f>申込一覧表_女子!BG44</f>
        <v>999:99.99</v>
      </c>
    </row>
    <row r="467" spans="1:7" hidden="1">
      <c r="A467" t="str">
        <f>IF(申込一覧表_女子!O45="","",申込一覧表_女子!AH45)</f>
        <v/>
      </c>
      <c r="B467" t="str">
        <f>申込一覧表_女子!AX45</f>
        <v/>
      </c>
      <c r="C467" t="str">
        <f>申込一覧表_女子!BB45</f>
        <v/>
      </c>
      <c r="D467" t="str">
        <f>申込一覧表_女子!AK45</f>
        <v/>
      </c>
      <c r="E467">
        <v>0</v>
      </c>
      <c r="F467">
        <v>5</v>
      </c>
      <c r="G467" t="str">
        <f>申込一覧表_女子!BG45</f>
        <v>999:99.99</v>
      </c>
    </row>
    <row r="468" spans="1:7" hidden="1">
      <c r="A468" t="str">
        <f>IF(申込一覧表_女子!O46="","",申込一覧表_女子!AH46)</f>
        <v/>
      </c>
      <c r="B468" t="str">
        <f>申込一覧表_女子!AX46</f>
        <v/>
      </c>
      <c r="C468" t="str">
        <f>申込一覧表_女子!BB46</f>
        <v/>
      </c>
      <c r="D468" t="str">
        <f>申込一覧表_女子!AK46</f>
        <v/>
      </c>
      <c r="E468">
        <v>0</v>
      </c>
      <c r="F468">
        <v>5</v>
      </c>
      <c r="G468" t="str">
        <f>申込一覧表_女子!BG46</f>
        <v>999:99.99</v>
      </c>
    </row>
    <row r="469" spans="1:7" hidden="1">
      <c r="A469" t="str">
        <f>IF(申込一覧表_女子!O47="","",申込一覧表_女子!AH47)</f>
        <v/>
      </c>
      <c r="B469" t="str">
        <f>申込一覧表_女子!AX47</f>
        <v/>
      </c>
      <c r="C469" t="str">
        <f>申込一覧表_女子!BB47</f>
        <v/>
      </c>
      <c r="D469" t="str">
        <f>申込一覧表_女子!AK47</f>
        <v/>
      </c>
      <c r="E469">
        <v>0</v>
      </c>
      <c r="F469">
        <v>5</v>
      </c>
      <c r="G469" t="str">
        <f>申込一覧表_女子!BG47</f>
        <v>999:99.99</v>
      </c>
    </row>
    <row r="470" spans="1:7" hidden="1">
      <c r="A470" t="str">
        <f>IF(申込一覧表_女子!O48="","",申込一覧表_女子!AH48)</f>
        <v/>
      </c>
      <c r="B470" t="str">
        <f>申込一覧表_女子!AX48</f>
        <v/>
      </c>
      <c r="C470" t="str">
        <f>申込一覧表_女子!BB48</f>
        <v/>
      </c>
      <c r="D470" t="str">
        <f>申込一覧表_女子!AK48</f>
        <v/>
      </c>
      <c r="E470">
        <v>0</v>
      </c>
      <c r="F470">
        <v>5</v>
      </c>
      <c r="G470" t="str">
        <f>申込一覧表_女子!BG48</f>
        <v>999:99.99</v>
      </c>
    </row>
    <row r="471" spans="1:7" hidden="1">
      <c r="A471" t="str">
        <f>IF(申込一覧表_女子!O49="","",申込一覧表_女子!AH49)</f>
        <v/>
      </c>
      <c r="B471" t="str">
        <f>申込一覧表_女子!AX49</f>
        <v/>
      </c>
      <c r="C471" t="str">
        <f>申込一覧表_女子!BB49</f>
        <v/>
      </c>
      <c r="D471" t="str">
        <f>申込一覧表_女子!AK49</f>
        <v/>
      </c>
      <c r="E471">
        <v>0</v>
      </c>
      <c r="F471">
        <v>5</v>
      </c>
      <c r="G471" t="str">
        <f>申込一覧表_女子!BG49</f>
        <v>999:99.99</v>
      </c>
    </row>
    <row r="472" spans="1:7" hidden="1">
      <c r="A472" t="str">
        <f>IF(申込一覧表_女子!O50="","",申込一覧表_女子!AH50)</f>
        <v/>
      </c>
      <c r="B472" t="str">
        <f>申込一覧表_女子!AX50</f>
        <v/>
      </c>
      <c r="C472" t="str">
        <f>申込一覧表_女子!BB50</f>
        <v/>
      </c>
      <c r="D472" t="str">
        <f>申込一覧表_女子!AK50</f>
        <v/>
      </c>
      <c r="E472">
        <v>0</v>
      </c>
      <c r="F472">
        <v>5</v>
      </c>
      <c r="G472" t="str">
        <f>申込一覧表_女子!BG50</f>
        <v>999:99.99</v>
      </c>
    </row>
    <row r="473" spans="1:7" hidden="1">
      <c r="A473" t="str">
        <f>IF(申込一覧表_女子!O51="","",申込一覧表_女子!AH51)</f>
        <v/>
      </c>
      <c r="B473" t="str">
        <f>申込一覧表_女子!AX51</f>
        <v/>
      </c>
      <c r="C473" t="str">
        <f>申込一覧表_女子!BB51</f>
        <v/>
      </c>
      <c r="D473" t="str">
        <f>申込一覧表_女子!AK51</f>
        <v/>
      </c>
      <c r="E473">
        <v>0</v>
      </c>
      <c r="F473">
        <v>5</v>
      </c>
      <c r="G473" t="str">
        <f>申込一覧表_女子!BG51</f>
        <v>999:99.99</v>
      </c>
    </row>
    <row r="474" spans="1:7" hidden="1">
      <c r="A474" t="str">
        <f>IF(申込一覧表_女子!O52="","",申込一覧表_女子!AH52)</f>
        <v/>
      </c>
      <c r="B474" t="str">
        <f>申込一覧表_女子!AX52</f>
        <v/>
      </c>
      <c r="C474" t="str">
        <f>申込一覧表_女子!BB52</f>
        <v/>
      </c>
      <c r="D474" t="str">
        <f>申込一覧表_女子!AK52</f>
        <v/>
      </c>
      <c r="E474">
        <v>0</v>
      </c>
      <c r="F474">
        <v>5</v>
      </c>
      <c r="G474" t="str">
        <f>申込一覧表_女子!BG52</f>
        <v>999:99.99</v>
      </c>
    </row>
    <row r="475" spans="1:7" hidden="1">
      <c r="A475" t="str">
        <f>IF(申込一覧表_女子!O53="","",申込一覧表_女子!AH53)</f>
        <v/>
      </c>
      <c r="B475" t="str">
        <f>申込一覧表_女子!AX53</f>
        <v/>
      </c>
      <c r="C475" t="str">
        <f>申込一覧表_女子!BB53</f>
        <v/>
      </c>
      <c r="D475" t="str">
        <f>申込一覧表_女子!AK53</f>
        <v/>
      </c>
      <c r="E475">
        <v>0</v>
      </c>
      <c r="F475">
        <v>5</v>
      </c>
      <c r="G475" t="str">
        <f>申込一覧表_女子!BG53</f>
        <v>999:99.99</v>
      </c>
    </row>
    <row r="476" spans="1:7" hidden="1">
      <c r="A476" t="str">
        <f>IF(申込一覧表_女子!O54="","",申込一覧表_女子!AH54)</f>
        <v/>
      </c>
      <c r="B476" t="str">
        <f>申込一覧表_女子!AX54</f>
        <v/>
      </c>
      <c r="C476" t="str">
        <f>申込一覧表_女子!BB54</f>
        <v/>
      </c>
      <c r="D476" t="str">
        <f>申込一覧表_女子!AK54</f>
        <v/>
      </c>
      <c r="E476">
        <v>0</v>
      </c>
      <c r="F476">
        <v>5</v>
      </c>
      <c r="G476" t="str">
        <f>申込一覧表_女子!BG54</f>
        <v>999:99.99</v>
      </c>
    </row>
    <row r="477" spans="1:7" hidden="1">
      <c r="A477" t="str">
        <f>IF(申込一覧表_女子!O55="","",申込一覧表_女子!AH55)</f>
        <v/>
      </c>
      <c r="B477" t="str">
        <f>申込一覧表_女子!AX55</f>
        <v/>
      </c>
      <c r="C477" t="str">
        <f>申込一覧表_女子!BB55</f>
        <v/>
      </c>
      <c r="D477" t="str">
        <f>申込一覧表_女子!AK55</f>
        <v/>
      </c>
      <c r="E477">
        <v>0</v>
      </c>
      <c r="F477">
        <v>5</v>
      </c>
      <c r="G477" t="str">
        <f>申込一覧表_女子!BG55</f>
        <v>999:99.99</v>
      </c>
    </row>
    <row r="478" spans="1:7" hidden="1">
      <c r="A478" t="str">
        <f>IF(申込一覧表_女子!O56="","",申込一覧表_女子!AH56)</f>
        <v/>
      </c>
      <c r="B478" t="str">
        <f>申込一覧表_女子!AX56</f>
        <v/>
      </c>
      <c r="C478" t="str">
        <f>申込一覧表_女子!BB56</f>
        <v/>
      </c>
      <c r="D478" t="str">
        <f>申込一覧表_女子!AK56</f>
        <v/>
      </c>
      <c r="E478">
        <v>0</v>
      </c>
      <c r="F478">
        <v>5</v>
      </c>
      <c r="G478" t="str">
        <f>申込一覧表_女子!BG56</f>
        <v>999:99.99</v>
      </c>
    </row>
    <row r="479" spans="1:7" hidden="1">
      <c r="A479" t="str">
        <f>IF(申込一覧表_女子!O57="","",申込一覧表_女子!AH57)</f>
        <v/>
      </c>
      <c r="B479" t="str">
        <f>申込一覧表_女子!AX57</f>
        <v/>
      </c>
      <c r="C479" t="str">
        <f>申込一覧表_女子!BB57</f>
        <v/>
      </c>
      <c r="D479" t="str">
        <f>申込一覧表_女子!AK57</f>
        <v/>
      </c>
      <c r="E479">
        <v>0</v>
      </c>
      <c r="F479">
        <v>5</v>
      </c>
      <c r="G479" t="str">
        <f>申込一覧表_女子!BG57</f>
        <v>999:99.99</v>
      </c>
    </row>
    <row r="480" spans="1:7" hidden="1">
      <c r="A480" t="str">
        <f>IF(申込一覧表_女子!O58="","",申込一覧表_女子!AH58)</f>
        <v/>
      </c>
      <c r="B480" t="str">
        <f>申込一覧表_女子!AX58</f>
        <v/>
      </c>
      <c r="C480" t="str">
        <f>申込一覧表_女子!BB58</f>
        <v/>
      </c>
      <c r="D480" t="str">
        <f>申込一覧表_女子!AK58</f>
        <v/>
      </c>
      <c r="E480">
        <v>0</v>
      </c>
      <c r="F480">
        <v>5</v>
      </c>
      <c r="G480" t="str">
        <f>申込一覧表_女子!BG58</f>
        <v>999:99.99</v>
      </c>
    </row>
    <row r="481" spans="1:7" hidden="1">
      <c r="A481" t="str">
        <f>IF(申込一覧表_女子!O59="","",申込一覧表_女子!AH59)</f>
        <v/>
      </c>
      <c r="B481" t="str">
        <f>申込一覧表_女子!AX59</f>
        <v/>
      </c>
      <c r="C481" t="str">
        <f>申込一覧表_女子!BB59</f>
        <v/>
      </c>
      <c r="D481" t="str">
        <f>申込一覧表_女子!AK59</f>
        <v/>
      </c>
      <c r="E481">
        <v>0</v>
      </c>
      <c r="F481">
        <v>5</v>
      </c>
      <c r="G481" t="str">
        <f>申込一覧表_女子!BG59</f>
        <v>999:99.99</v>
      </c>
    </row>
    <row r="482" spans="1:7" hidden="1">
      <c r="A482" t="str">
        <f>IF(申込一覧表_女子!O60="","",申込一覧表_女子!AH60)</f>
        <v/>
      </c>
      <c r="B482" t="str">
        <f>申込一覧表_女子!AX60</f>
        <v/>
      </c>
      <c r="C482" t="str">
        <f>申込一覧表_女子!BB60</f>
        <v/>
      </c>
      <c r="D482" t="str">
        <f>申込一覧表_女子!AK60</f>
        <v/>
      </c>
      <c r="E482">
        <v>0</v>
      </c>
      <c r="F482">
        <v>5</v>
      </c>
      <c r="G482" t="str">
        <f>申込一覧表_女子!BG60</f>
        <v>999:99.99</v>
      </c>
    </row>
    <row r="483" spans="1:7" hidden="1">
      <c r="A483" t="str">
        <f>IF(申込一覧表_女子!O61="","",申込一覧表_女子!AH61)</f>
        <v/>
      </c>
      <c r="B483" t="str">
        <f>申込一覧表_女子!AX61</f>
        <v/>
      </c>
      <c r="C483" t="str">
        <f>申込一覧表_女子!BB61</f>
        <v/>
      </c>
      <c r="D483" t="str">
        <f>申込一覧表_女子!AK61</f>
        <v/>
      </c>
      <c r="E483">
        <v>0</v>
      </c>
      <c r="F483">
        <v>5</v>
      </c>
      <c r="G483" t="str">
        <f>申込一覧表_女子!BG61</f>
        <v>999:99.99</v>
      </c>
    </row>
    <row r="484" spans="1:7" hidden="1">
      <c r="A484" t="str">
        <f>IF(申込一覧表_女子!O62="","",申込一覧表_女子!AH62)</f>
        <v/>
      </c>
      <c r="B484" t="str">
        <f>申込一覧表_女子!AX62</f>
        <v/>
      </c>
      <c r="C484" t="str">
        <f>申込一覧表_女子!BB62</f>
        <v/>
      </c>
      <c r="D484" t="str">
        <f>申込一覧表_女子!AK62</f>
        <v/>
      </c>
      <c r="E484">
        <v>0</v>
      </c>
      <c r="F484">
        <v>5</v>
      </c>
      <c r="G484" t="str">
        <f>申込一覧表_女子!BG62</f>
        <v>999:99.99</v>
      </c>
    </row>
    <row r="485" spans="1:7" hidden="1">
      <c r="A485" t="str">
        <f>IF(申込一覧表_女子!O63="","",申込一覧表_女子!AH63)</f>
        <v/>
      </c>
      <c r="B485" t="str">
        <f>申込一覧表_女子!AX63</f>
        <v/>
      </c>
      <c r="C485" t="str">
        <f>申込一覧表_女子!BB63</f>
        <v/>
      </c>
      <c r="D485" t="str">
        <f>申込一覧表_女子!AK63</f>
        <v/>
      </c>
      <c r="E485">
        <v>0</v>
      </c>
      <c r="F485">
        <v>5</v>
      </c>
      <c r="G485" t="str">
        <f>申込一覧表_女子!BG63</f>
        <v>999:99.99</v>
      </c>
    </row>
    <row r="486" spans="1:7" hidden="1">
      <c r="A486" t="str">
        <f>IF(申込一覧表_女子!O64="","",申込一覧表_女子!AH64)</f>
        <v/>
      </c>
      <c r="B486" t="str">
        <f>申込一覧表_女子!AX64</f>
        <v/>
      </c>
      <c r="C486" t="str">
        <f>申込一覧表_女子!BB64</f>
        <v/>
      </c>
      <c r="D486" t="str">
        <f>申込一覧表_女子!AK64</f>
        <v/>
      </c>
      <c r="E486">
        <v>0</v>
      </c>
      <c r="F486">
        <v>5</v>
      </c>
      <c r="G486" t="str">
        <f>申込一覧表_女子!BG64</f>
        <v>999:99.99</v>
      </c>
    </row>
    <row r="487" spans="1:7" hidden="1">
      <c r="A487" t="str">
        <f>IF(申込一覧表_女子!O65="","",申込一覧表_女子!AH65)</f>
        <v/>
      </c>
      <c r="B487" t="str">
        <f>申込一覧表_女子!AX65</f>
        <v/>
      </c>
      <c r="C487" t="str">
        <f>申込一覧表_女子!BB65</f>
        <v/>
      </c>
      <c r="D487" t="str">
        <f>申込一覧表_女子!AK65</f>
        <v/>
      </c>
      <c r="E487">
        <v>0</v>
      </c>
      <c r="F487">
        <v>5</v>
      </c>
      <c r="G487" t="str">
        <f>申込一覧表_女子!BG65</f>
        <v>999:99.99</v>
      </c>
    </row>
    <row r="488" spans="1:7" hidden="1">
      <c r="A488" t="str">
        <f>IF(申込一覧表_女子!O66="","",申込一覧表_女子!AH66)</f>
        <v/>
      </c>
      <c r="B488" t="str">
        <f>申込一覧表_女子!AX66</f>
        <v/>
      </c>
      <c r="C488" t="str">
        <f>申込一覧表_女子!BB66</f>
        <v/>
      </c>
      <c r="D488" t="str">
        <f>申込一覧表_女子!AK66</f>
        <v/>
      </c>
      <c r="E488">
        <v>0</v>
      </c>
      <c r="F488">
        <v>5</v>
      </c>
      <c r="G488" t="str">
        <f>申込一覧表_女子!BG66</f>
        <v>999:99.99</v>
      </c>
    </row>
    <row r="489" spans="1:7" hidden="1">
      <c r="A489" t="str">
        <f>IF(申込一覧表_女子!O67="","",申込一覧表_女子!AH67)</f>
        <v/>
      </c>
      <c r="B489" t="str">
        <f>申込一覧表_女子!AX67</f>
        <v/>
      </c>
      <c r="C489" t="str">
        <f>申込一覧表_女子!BB67</f>
        <v/>
      </c>
      <c r="D489" t="str">
        <f>申込一覧表_女子!AK67</f>
        <v/>
      </c>
      <c r="E489">
        <v>0</v>
      </c>
      <c r="F489">
        <v>5</v>
      </c>
      <c r="G489" t="str">
        <f>申込一覧表_女子!BG67</f>
        <v>999:99.99</v>
      </c>
    </row>
    <row r="490" spans="1:7" hidden="1">
      <c r="A490" t="str">
        <f>IF(申込一覧表_女子!O68="","",申込一覧表_女子!AH68)</f>
        <v/>
      </c>
      <c r="B490" t="str">
        <f>申込一覧表_女子!AX68</f>
        <v/>
      </c>
      <c r="C490" t="str">
        <f>申込一覧表_女子!BB68</f>
        <v/>
      </c>
      <c r="D490" t="str">
        <f>申込一覧表_女子!AK68</f>
        <v/>
      </c>
      <c r="E490">
        <v>0</v>
      </c>
      <c r="F490">
        <v>5</v>
      </c>
      <c r="G490" t="str">
        <f>申込一覧表_女子!BG68</f>
        <v>999:99.99</v>
      </c>
    </row>
    <row r="491" spans="1:7" hidden="1">
      <c r="A491" t="str">
        <f>IF(申込一覧表_女子!O69="","",申込一覧表_女子!AH69)</f>
        <v/>
      </c>
      <c r="B491" t="str">
        <f>申込一覧表_女子!AX69</f>
        <v/>
      </c>
      <c r="C491" t="str">
        <f>申込一覧表_女子!BB69</f>
        <v/>
      </c>
      <c r="D491" t="str">
        <f>申込一覧表_女子!AK69</f>
        <v/>
      </c>
      <c r="E491">
        <v>0</v>
      </c>
      <c r="F491">
        <v>5</v>
      </c>
      <c r="G491" t="str">
        <f>申込一覧表_女子!BG69</f>
        <v>999:99.99</v>
      </c>
    </row>
    <row r="492" spans="1:7" hidden="1">
      <c r="A492" t="str">
        <f>IF(申込一覧表_女子!O70="","",申込一覧表_女子!AH70)</f>
        <v/>
      </c>
      <c r="B492" t="str">
        <f>申込一覧表_女子!AX70</f>
        <v/>
      </c>
      <c r="C492" t="str">
        <f>申込一覧表_女子!BB70</f>
        <v/>
      </c>
      <c r="D492" t="str">
        <f>申込一覧表_女子!AK70</f>
        <v/>
      </c>
      <c r="E492">
        <v>0</v>
      </c>
      <c r="F492">
        <v>5</v>
      </c>
      <c r="G492" t="str">
        <f>申込一覧表_女子!BG70</f>
        <v>999:99.99</v>
      </c>
    </row>
    <row r="493" spans="1:7" hidden="1">
      <c r="A493" t="str">
        <f>IF(申込一覧表_女子!O71="","",申込一覧表_女子!AH71)</f>
        <v/>
      </c>
      <c r="B493" t="str">
        <f>申込一覧表_女子!AX71</f>
        <v/>
      </c>
      <c r="C493" t="str">
        <f>申込一覧表_女子!BB71</f>
        <v/>
      </c>
      <c r="D493" t="str">
        <f>申込一覧表_女子!AK71</f>
        <v/>
      </c>
      <c r="E493">
        <v>0</v>
      </c>
      <c r="F493">
        <v>5</v>
      </c>
      <c r="G493" t="str">
        <f>申込一覧表_女子!BG71</f>
        <v>999:99.99</v>
      </c>
    </row>
    <row r="494" spans="1:7" hidden="1">
      <c r="A494" t="str">
        <f>IF(申込一覧表_女子!O72="","",申込一覧表_女子!AH72)</f>
        <v/>
      </c>
      <c r="B494" t="str">
        <f>申込一覧表_女子!AX72</f>
        <v/>
      </c>
      <c r="C494" t="str">
        <f>申込一覧表_女子!BB72</f>
        <v/>
      </c>
      <c r="D494" t="str">
        <f>申込一覧表_女子!AK72</f>
        <v/>
      </c>
      <c r="E494">
        <v>0</v>
      </c>
      <c r="F494">
        <v>5</v>
      </c>
      <c r="G494" t="str">
        <f>申込一覧表_女子!BG72</f>
        <v>999:99.99</v>
      </c>
    </row>
    <row r="495" spans="1:7" hidden="1">
      <c r="A495" t="str">
        <f>IF(申込一覧表_女子!O73="","",申込一覧表_女子!AH73)</f>
        <v/>
      </c>
      <c r="B495" t="str">
        <f>申込一覧表_女子!AX73</f>
        <v/>
      </c>
      <c r="C495" t="str">
        <f>申込一覧表_女子!BB73</f>
        <v/>
      </c>
      <c r="D495" t="str">
        <f>申込一覧表_女子!AK73</f>
        <v/>
      </c>
      <c r="E495">
        <v>0</v>
      </c>
      <c r="F495">
        <v>5</v>
      </c>
      <c r="G495" t="str">
        <f>申込一覧表_女子!BG73</f>
        <v>999:99.99</v>
      </c>
    </row>
    <row r="496" spans="1:7" hidden="1">
      <c r="A496" t="str">
        <f>IF(申込一覧表_女子!O74="","",申込一覧表_女子!AH74)</f>
        <v/>
      </c>
      <c r="B496" t="str">
        <f>申込一覧表_女子!AX74</f>
        <v/>
      </c>
      <c r="C496" t="str">
        <f>申込一覧表_女子!BB74</f>
        <v/>
      </c>
      <c r="D496" t="str">
        <f>申込一覧表_女子!AK74</f>
        <v/>
      </c>
      <c r="E496">
        <v>0</v>
      </c>
      <c r="F496">
        <v>5</v>
      </c>
      <c r="G496" t="str">
        <f>申込一覧表_女子!BG74</f>
        <v>999:99.99</v>
      </c>
    </row>
    <row r="497" spans="1:7" hidden="1">
      <c r="A497" s="33" t="str">
        <f>IF(申込一覧表_女子!O75="","",申込一覧表_女子!AH75)</f>
        <v/>
      </c>
      <c r="B497" s="33" t="str">
        <f>申込一覧表_女子!AX75</f>
        <v/>
      </c>
      <c r="C497" s="33" t="str">
        <f>申込一覧表_女子!BB75</f>
        <v/>
      </c>
      <c r="D497" s="33" t="str">
        <f>申込一覧表_女子!AK75</f>
        <v/>
      </c>
      <c r="E497" s="33">
        <v>0</v>
      </c>
      <c r="F497" s="33">
        <v>5</v>
      </c>
      <c r="G497" s="33" t="str">
        <f>申込一覧表_女子!BG75</f>
        <v>999:99.99</v>
      </c>
    </row>
    <row r="498" spans="1:7" hidden="1"/>
    <row r="499" spans="1:7" hidden="1">
      <c r="A499" s="33"/>
      <c r="B499" s="33"/>
      <c r="C499" s="33"/>
      <c r="D499" s="33"/>
      <c r="E499" s="33"/>
      <c r="F499" s="33"/>
      <c r="G499" s="33"/>
    </row>
    <row r="500" spans="1:7" hidden="1">
      <c r="A500" t="str">
        <f>IF(申込一覧表_女子!O78="","",申込一覧表_女子!AH78)</f>
        <v/>
      </c>
      <c r="B500" t="str">
        <f>申込一覧表_女子!AX78</f>
        <v/>
      </c>
      <c r="C500" t="str">
        <f>申込一覧表_女子!BB78</f>
        <v/>
      </c>
      <c r="D500" t="str">
        <f>申込一覧表_女子!AK78</f>
        <v/>
      </c>
      <c r="E500">
        <v>0</v>
      </c>
      <c r="F500">
        <v>0</v>
      </c>
      <c r="G500" t="str">
        <f>申込一覧表_女子!BG78</f>
        <v>999:99.99</v>
      </c>
    </row>
    <row r="501" spans="1:7" hidden="1">
      <c r="A501" t="str">
        <f>IF(申込一覧表_女子!O79="","",申込一覧表_女子!AH79)</f>
        <v/>
      </c>
      <c r="B501" t="str">
        <f>申込一覧表_女子!AX79</f>
        <v/>
      </c>
      <c r="C501" t="str">
        <f>申込一覧表_女子!BB79</f>
        <v/>
      </c>
      <c r="D501" t="str">
        <f>申込一覧表_女子!AK79</f>
        <v/>
      </c>
      <c r="E501">
        <v>0</v>
      </c>
      <c r="F501">
        <v>0</v>
      </c>
      <c r="G501" t="str">
        <f>申込一覧表_女子!BG79</f>
        <v>999:99.99</v>
      </c>
    </row>
    <row r="502" spans="1:7" hidden="1">
      <c r="A502" t="str">
        <f>IF(申込一覧表_女子!O80="","",申込一覧表_女子!AH80)</f>
        <v/>
      </c>
      <c r="B502" t="str">
        <f>申込一覧表_女子!AX80</f>
        <v/>
      </c>
      <c r="C502" t="str">
        <f>申込一覧表_女子!BB80</f>
        <v/>
      </c>
      <c r="D502" t="str">
        <f>申込一覧表_女子!AK80</f>
        <v/>
      </c>
      <c r="E502">
        <v>0</v>
      </c>
      <c r="F502">
        <v>0</v>
      </c>
      <c r="G502" t="str">
        <f>申込一覧表_女子!BG80</f>
        <v>999:99.99</v>
      </c>
    </row>
    <row r="503" spans="1:7" hidden="1">
      <c r="A503" t="str">
        <f>IF(申込一覧表_女子!O81="","",申込一覧表_女子!AH81)</f>
        <v/>
      </c>
      <c r="B503" t="str">
        <f>申込一覧表_女子!AX81</f>
        <v/>
      </c>
      <c r="C503" t="str">
        <f>申込一覧表_女子!BB81</f>
        <v/>
      </c>
      <c r="D503" t="str">
        <f>申込一覧表_女子!AK81</f>
        <v/>
      </c>
      <c r="E503">
        <v>0</v>
      </c>
      <c r="F503">
        <v>0</v>
      </c>
      <c r="G503" t="str">
        <f>申込一覧表_女子!BG81</f>
        <v>999:99.99</v>
      </c>
    </row>
    <row r="504" spans="1:7" hidden="1">
      <c r="A504" t="str">
        <f>IF(申込一覧表_女子!O82="","",申込一覧表_女子!AH82)</f>
        <v/>
      </c>
      <c r="B504" t="str">
        <f>申込一覧表_女子!AX82</f>
        <v/>
      </c>
      <c r="C504" t="str">
        <f>申込一覧表_女子!BB82</f>
        <v/>
      </c>
      <c r="D504" t="str">
        <f>申込一覧表_女子!AK82</f>
        <v/>
      </c>
      <c r="E504">
        <v>0</v>
      </c>
      <c r="F504">
        <v>0</v>
      </c>
      <c r="G504" t="str">
        <f>申込一覧表_女子!BG82</f>
        <v>999:99.99</v>
      </c>
    </row>
    <row r="505" spans="1:7" hidden="1">
      <c r="A505" t="str">
        <f>IF(申込一覧表_女子!O83="","",申込一覧表_女子!AH83)</f>
        <v/>
      </c>
      <c r="B505" t="str">
        <f>申込一覧表_女子!AX83</f>
        <v/>
      </c>
      <c r="C505" t="str">
        <f>申込一覧表_女子!BB83</f>
        <v/>
      </c>
      <c r="D505" t="str">
        <f>申込一覧表_女子!AK83</f>
        <v/>
      </c>
      <c r="E505">
        <v>0</v>
      </c>
      <c r="F505">
        <v>0</v>
      </c>
      <c r="G505" t="str">
        <f>申込一覧表_女子!BG83</f>
        <v>999:99.99</v>
      </c>
    </row>
    <row r="506" spans="1:7" hidden="1">
      <c r="A506" t="str">
        <f>IF(申込一覧表_女子!O84="","",申込一覧表_女子!AH84)</f>
        <v/>
      </c>
      <c r="B506" t="str">
        <f>申込一覧表_女子!AX84</f>
        <v/>
      </c>
      <c r="C506" t="str">
        <f>申込一覧表_女子!BB84</f>
        <v/>
      </c>
      <c r="D506" t="str">
        <f>申込一覧表_女子!AK84</f>
        <v/>
      </c>
      <c r="E506">
        <v>0</v>
      </c>
      <c r="F506">
        <v>0</v>
      </c>
      <c r="G506" t="str">
        <f>申込一覧表_女子!BG84</f>
        <v>999:99.99</v>
      </c>
    </row>
    <row r="507" spans="1:7" hidden="1">
      <c r="A507" t="str">
        <f>IF(申込一覧表_女子!O85="","",申込一覧表_女子!AH85)</f>
        <v/>
      </c>
      <c r="B507" t="str">
        <f>申込一覧表_女子!AX85</f>
        <v/>
      </c>
      <c r="C507" t="str">
        <f>申込一覧表_女子!BB85</f>
        <v/>
      </c>
      <c r="D507" t="str">
        <f>申込一覧表_女子!AK85</f>
        <v/>
      </c>
      <c r="E507">
        <v>0</v>
      </c>
      <c r="F507">
        <v>0</v>
      </c>
      <c r="G507" t="str">
        <f>申込一覧表_女子!BG85</f>
        <v>999:99.99</v>
      </c>
    </row>
    <row r="508" spans="1:7" hidden="1">
      <c r="A508" t="str">
        <f>IF(申込一覧表_女子!O86="","",申込一覧表_女子!AH86)</f>
        <v/>
      </c>
      <c r="B508" t="str">
        <f>申込一覧表_女子!AX86</f>
        <v/>
      </c>
      <c r="C508" t="str">
        <f>申込一覧表_女子!BB86</f>
        <v/>
      </c>
      <c r="D508" t="str">
        <f>申込一覧表_女子!AK86</f>
        <v/>
      </c>
      <c r="E508">
        <v>0</v>
      </c>
      <c r="F508">
        <v>0</v>
      </c>
      <c r="G508" t="str">
        <f>申込一覧表_女子!BG86</f>
        <v>999:99.99</v>
      </c>
    </row>
    <row r="509" spans="1:7" hidden="1">
      <c r="A509" t="str">
        <f>IF(申込一覧表_女子!O87="","",申込一覧表_女子!AH87)</f>
        <v/>
      </c>
      <c r="B509" t="str">
        <f>申込一覧表_女子!AX87</f>
        <v/>
      </c>
      <c r="C509" t="str">
        <f>申込一覧表_女子!BB87</f>
        <v/>
      </c>
      <c r="D509" t="str">
        <f>申込一覧表_女子!AK87</f>
        <v/>
      </c>
      <c r="E509">
        <v>0</v>
      </c>
      <c r="F509">
        <v>0</v>
      </c>
      <c r="G509" t="str">
        <f>申込一覧表_女子!BG87</f>
        <v>999:99.99</v>
      </c>
    </row>
    <row r="510" spans="1:7" hidden="1">
      <c r="A510" t="str">
        <f>IF(申込一覧表_女子!O88="","",申込一覧表_女子!AH88)</f>
        <v/>
      </c>
      <c r="B510" t="str">
        <f>申込一覧表_女子!AX88</f>
        <v/>
      </c>
      <c r="C510" t="str">
        <f>申込一覧表_女子!BB88</f>
        <v/>
      </c>
      <c r="D510" t="str">
        <f>申込一覧表_女子!AK88</f>
        <v/>
      </c>
      <c r="E510">
        <v>0</v>
      </c>
      <c r="F510">
        <v>0</v>
      </c>
      <c r="G510" t="str">
        <f>申込一覧表_女子!BG88</f>
        <v>999:99.99</v>
      </c>
    </row>
    <row r="511" spans="1:7" hidden="1">
      <c r="A511" t="str">
        <f>IF(申込一覧表_女子!O89="","",申込一覧表_女子!AH89)</f>
        <v/>
      </c>
      <c r="B511" t="str">
        <f>申込一覧表_女子!AX89</f>
        <v/>
      </c>
      <c r="C511" t="str">
        <f>申込一覧表_女子!BB89</f>
        <v/>
      </c>
      <c r="D511" t="str">
        <f>申込一覧表_女子!AK89</f>
        <v/>
      </c>
      <c r="E511">
        <v>0</v>
      </c>
      <c r="F511">
        <v>0</v>
      </c>
      <c r="G511" t="str">
        <f>申込一覧表_女子!BG89</f>
        <v>999:99.99</v>
      </c>
    </row>
    <row r="512" spans="1:7" hidden="1">
      <c r="A512" t="str">
        <f>IF(申込一覧表_女子!O90="","",申込一覧表_女子!AH90)</f>
        <v/>
      </c>
      <c r="B512" t="str">
        <f>申込一覧表_女子!AX90</f>
        <v/>
      </c>
      <c r="C512" t="str">
        <f>申込一覧表_女子!BB90</f>
        <v/>
      </c>
      <c r="D512" t="str">
        <f>申込一覧表_女子!AK90</f>
        <v/>
      </c>
      <c r="E512">
        <v>0</v>
      </c>
      <c r="F512">
        <v>0</v>
      </c>
      <c r="G512" t="str">
        <f>申込一覧表_女子!BG90</f>
        <v>999:99.99</v>
      </c>
    </row>
    <row r="513" spans="1:7" hidden="1">
      <c r="A513" t="str">
        <f>IF(申込一覧表_女子!O91="","",申込一覧表_女子!AH91)</f>
        <v/>
      </c>
      <c r="B513" t="str">
        <f>申込一覧表_女子!AX91</f>
        <v/>
      </c>
      <c r="C513" t="str">
        <f>申込一覧表_女子!BB91</f>
        <v/>
      </c>
      <c r="D513" t="str">
        <f>申込一覧表_女子!AK91</f>
        <v/>
      </c>
      <c r="E513">
        <v>0</v>
      </c>
      <c r="F513">
        <v>0</v>
      </c>
      <c r="G513" t="str">
        <f>申込一覧表_女子!BG91</f>
        <v>999:99.99</v>
      </c>
    </row>
    <row r="514" spans="1:7" hidden="1">
      <c r="A514" t="str">
        <f>IF(申込一覧表_女子!O92="","",申込一覧表_女子!AH92)</f>
        <v/>
      </c>
      <c r="B514" t="str">
        <f>申込一覧表_女子!AX92</f>
        <v/>
      </c>
      <c r="C514" t="str">
        <f>申込一覧表_女子!BB92</f>
        <v/>
      </c>
      <c r="D514" t="str">
        <f>申込一覧表_女子!AK92</f>
        <v/>
      </c>
      <c r="E514">
        <v>0</v>
      </c>
      <c r="F514">
        <v>0</v>
      </c>
      <c r="G514" t="str">
        <f>申込一覧表_女子!BG92</f>
        <v>999:99.99</v>
      </c>
    </row>
    <row r="515" spans="1:7" hidden="1">
      <c r="A515" t="str">
        <f>IF(申込一覧表_女子!O93="","",申込一覧表_女子!AH93)</f>
        <v/>
      </c>
      <c r="B515" t="str">
        <f>申込一覧表_女子!AX93</f>
        <v/>
      </c>
      <c r="C515" t="str">
        <f>申込一覧表_女子!BB93</f>
        <v/>
      </c>
      <c r="D515" t="str">
        <f>申込一覧表_女子!AK93</f>
        <v/>
      </c>
      <c r="E515">
        <v>0</v>
      </c>
      <c r="F515">
        <v>0</v>
      </c>
      <c r="G515" t="str">
        <f>申込一覧表_女子!BG93</f>
        <v>999:99.99</v>
      </c>
    </row>
    <row r="516" spans="1:7" hidden="1">
      <c r="A516" t="str">
        <f>IF(申込一覧表_女子!O94="","",申込一覧表_女子!AH94)</f>
        <v/>
      </c>
      <c r="B516" t="str">
        <f>申込一覧表_女子!AX94</f>
        <v/>
      </c>
      <c r="C516" t="str">
        <f>申込一覧表_女子!BB94</f>
        <v/>
      </c>
      <c r="D516" t="str">
        <f>申込一覧表_女子!AK94</f>
        <v/>
      </c>
      <c r="E516">
        <v>0</v>
      </c>
      <c r="F516">
        <v>0</v>
      </c>
      <c r="G516" t="str">
        <f>申込一覧表_女子!BG94</f>
        <v>999:99.99</v>
      </c>
    </row>
    <row r="517" spans="1:7" hidden="1">
      <c r="A517" t="str">
        <f>IF(申込一覧表_女子!O95="","",申込一覧表_女子!AH95)</f>
        <v/>
      </c>
      <c r="B517" t="str">
        <f>申込一覧表_女子!AX95</f>
        <v/>
      </c>
      <c r="C517" t="str">
        <f>申込一覧表_女子!BB95</f>
        <v/>
      </c>
      <c r="D517" t="str">
        <f>申込一覧表_女子!AK95</f>
        <v/>
      </c>
      <c r="E517">
        <v>0</v>
      </c>
      <c r="F517">
        <v>0</v>
      </c>
      <c r="G517" t="str">
        <f>申込一覧表_女子!BG95</f>
        <v>999:99.99</v>
      </c>
    </row>
    <row r="518" spans="1:7" hidden="1">
      <c r="A518" t="str">
        <f>IF(申込一覧表_女子!O96="","",申込一覧表_女子!AH96)</f>
        <v/>
      </c>
      <c r="B518" t="str">
        <f>申込一覧表_女子!AX96</f>
        <v/>
      </c>
      <c r="C518" t="str">
        <f>申込一覧表_女子!BB96</f>
        <v/>
      </c>
      <c r="D518" t="str">
        <f>申込一覧表_女子!AK96</f>
        <v/>
      </c>
      <c r="E518">
        <v>0</v>
      </c>
      <c r="F518">
        <v>0</v>
      </c>
      <c r="G518" t="str">
        <f>申込一覧表_女子!BG96</f>
        <v>999:99.99</v>
      </c>
    </row>
    <row r="519" spans="1:7" hidden="1">
      <c r="A519" t="str">
        <f>IF(申込一覧表_女子!O97="","",申込一覧表_女子!AH97)</f>
        <v/>
      </c>
      <c r="B519" t="str">
        <f>申込一覧表_女子!AX97</f>
        <v/>
      </c>
      <c r="C519" t="str">
        <f>申込一覧表_女子!BB97</f>
        <v/>
      </c>
      <c r="D519" t="str">
        <f>申込一覧表_女子!AK97</f>
        <v/>
      </c>
      <c r="E519">
        <v>0</v>
      </c>
      <c r="F519">
        <v>0</v>
      </c>
      <c r="G519" t="str">
        <f>申込一覧表_女子!BG97</f>
        <v>999:99.99</v>
      </c>
    </row>
    <row r="520" spans="1:7" hidden="1">
      <c r="A520" t="str">
        <f>IF(申込一覧表_女子!O98="","",申込一覧表_女子!AH98)</f>
        <v/>
      </c>
      <c r="B520" t="str">
        <f>申込一覧表_女子!AX98</f>
        <v/>
      </c>
      <c r="C520" t="str">
        <f>申込一覧表_女子!BB98</f>
        <v/>
      </c>
      <c r="D520" t="str">
        <f>申込一覧表_女子!AK98</f>
        <v/>
      </c>
      <c r="E520">
        <v>0</v>
      </c>
      <c r="F520">
        <v>0</v>
      </c>
      <c r="G520" t="str">
        <f>申込一覧表_女子!BG98</f>
        <v>999:99.99</v>
      </c>
    </row>
    <row r="521" spans="1:7" hidden="1">
      <c r="A521" t="str">
        <f>IF(申込一覧表_女子!O99="","",申込一覧表_女子!AH99)</f>
        <v/>
      </c>
      <c r="B521" t="str">
        <f>申込一覧表_女子!AX99</f>
        <v/>
      </c>
      <c r="C521" t="str">
        <f>申込一覧表_女子!BB99</f>
        <v/>
      </c>
      <c r="D521" t="str">
        <f>申込一覧表_女子!AK99</f>
        <v/>
      </c>
      <c r="E521">
        <v>0</v>
      </c>
      <c r="F521">
        <v>0</v>
      </c>
      <c r="G521" t="str">
        <f>申込一覧表_女子!BG99</f>
        <v>999:99.99</v>
      </c>
    </row>
    <row r="522" spans="1:7" hidden="1">
      <c r="A522" t="str">
        <f>IF(申込一覧表_女子!O100="","",申込一覧表_女子!AH100)</f>
        <v/>
      </c>
      <c r="B522" t="str">
        <f>申込一覧表_女子!AX100</f>
        <v/>
      </c>
      <c r="C522" t="str">
        <f>申込一覧表_女子!BB100</f>
        <v/>
      </c>
      <c r="D522" t="str">
        <f>申込一覧表_女子!AK100</f>
        <v/>
      </c>
      <c r="E522">
        <v>0</v>
      </c>
      <c r="F522">
        <v>0</v>
      </c>
      <c r="G522" t="str">
        <f>申込一覧表_女子!BG100</f>
        <v>999:99.99</v>
      </c>
    </row>
    <row r="523" spans="1:7" hidden="1">
      <c r="A523" t="str">
        <f>IF(申込一覧表_女子!O101="","",申込一覧表_女子!AH101)</f>
        <v/>
      </c>
      <c r="B523" t="str">
        <f>申込一覧表_女子!AX101</f>
        <v/>
      </c>
      <c r="C523" t="str">
        <f>申込一覧表_女子!BB101</f>
        <v/>
      </c>
      <c r="D523" t="str">
        <f>申込一覧表_女子!AK101</f>
        <v/>
      </c>
      <c r="E523">
        <v>0</v>
      </c>
      <c r="F523">
        <v>0</v>
      </c>
      <c r="G523" t="str">
        <f>申込一覧表_女子!BG101</f>
        <v>999:99.99</v>
      </c>
    </row>
    <row r="524" spans="1:7" hidden="1">
      <c r="A524" t="str">
        <f>IF(申込一覧表_女子!O102="","",申込一覧表_女子!AH102)</f>
        <v/>
      </c>
      <c r="B524" t="str">
        <f>申込一覧表_女子!AX102</f>
        <v/>
      </c>
      <c r="C524" t="str">
        <f>申込一覧表_女子!BB102</f>
        <v/>
      </c>
      <c r="D524" t="str">
        <f>申込一覧表_女子!AK102</f>
        <v/>
      </c>
      <c r="E524">
        <v>0</v>
      </c>
      <c r="F524">
        <v>0</v>
      </c>
      <c r="G524" t="str">
        <f>申込一覧表_女子!BG102</f>
        <v>999:99.99</v>
      </c>
    </row>
    <row r="525" spans="1:7" hidden="1">
      <c r="A525" t="str">
        <f>IF(申込一覧表_女子!O103="","",申込一覧表_女子!AH103)</f>
        <v/>
      </c>
      <c r="B525" t="str">
        <f>申込一覧表_女子!AX103</f>
        <v/>
      </c>
      <c r="C525" t="str">
        <f>申込一覧表_女子!BB103</f>
        <v/>
      </c>
      <c r="D525" t="str">
        <f>申込一覧表_女子!AK103</f>
        <v/>
      </c>
      <c r="E525">
        <v>0</v>
      </c>
      <c r="F525">
        <v>0</v>
      </c>
      <c r="G525" t="str">
        <f>申込一覧表_女子!BG103</f>
        <v>999:99.99</v>
      </c>
    </row>
    <row r="526" spans="1:7" hidden="1">
      <c r="A526" t="str">
        <f>IF(申込一覧表_女子!O104="","",申込一覧表_女子!AH104)</f>
        <v/>
      </c>
      <c r="B526" t="str">
        <f>申込一覧表_女子!AX104</f>
        <v/>
      </c>
      <c r="C526" t="str">
        <f>申込一覧表_女子!BB104</f>
        <v/>
      </c>
      <c r="D526" t="str">
        <f>申込一覧表_女子!AK104</f>
        <v/>
      </c>
      <c r="E526">
        <v>0</v>
      </c>
      <c r="F526">
        <v>0</v>
      </c>
      <c r="G526" t="str">
        <f>申込一覧表_女子!BG104</f>
        <v>999:99.99</v>
      </c>
    </row>
    <row r="527" spans="1:7" hidden="1">
      <c r="A527" t="str">
        <f>IF(申込一覧表_女子!O105="","",申込一覧表_女子!AH105)</f>
        <v/>
      </c>
      <c r="B527" t="str">
        <f>申込一覧表_女子!AX105</f>
        <v/>
      </c>
      <c r="C527" t="str">
        <f>申込一覧表_女子!BB105</f>
        <v/>
      </c>
      <c r="D527" t="str">
        <f>申込一覧表_女子!AK105</f>
        <v/>
      </c>
      <c r="E527">
        <v>0</v>
      </c>
      <c r="F527">
        <v>0</v>
      </c>
      <c r="G527" t="str">
        <f>申込一覧表_女子!BG105</f>
        <v>999:99.99</v>
      </c>
    </row>
    <row r="528" spans="1:7" hidden="1">
      <c r="A528" t="str">
        <f>IF(申込一覧表_女子!O106="","",申込一覧表_女子!AH106)</f>
        <v/>
      </c>
      <c r="B528" t="str">
        <f>申込一覧表_女子!AX106</f>
        <v/>
      </c>
      <c r="C528" t="str">
        <f>申込一覧表_女子!BB106</f>
        <v/>
      </c>
      <c r="D528" t="str">
        <f>申込一覧表_女子!AK106</f>
        <v/>
      </c>
      <c r="E528">
        <v>0</v>
      </c>
      <c r="F528">
        <v>0</v>
      </c>
      <c r="G528" t="str">
        <f>申込一覧表_女子!BG106</f>
        <v>999:99.99</v>
      </c>
    </row>
    <row r="529" spans="1:7" hidden="1">
      <c r="A529" t="str">
        <f>IF(申込一覧表_女子!O107="","",申込一覧表_女子!AH107)</f>
        <v/>
      </c>
      <c r="B529" t="str">
        <f>申込一覧表_女子!AX107</f>
        <v/>
      </c>
      <c r="C529" t="str">
        <f>申込一覧表_女子!BB107</f>
        <v/>
      </c>
      <c r="D529" t="str">
        <f>申込一覧表_女子!AK107</f>
        <v/>
      </c>
      <c r="E529">
        <v>0</v>
      </c>
      <c r="F529">
        <v>0</v>
      </c>
      <c r="G529" t="str">
        <f>申込一覧表_女子!BG107</f>
        <v>999:99.99</v>
      </c>
    </row>
    <row r="530" spans="1:7" hidden="1">
      <c r="A530" t="str">
        <f>IF(申込一覧表_女子!O108="","",申込一覧表_女子!AH108)</f>
        <v/>
      </c>
      <c r="B530" t="str">
        <f>申込一覧表_女子!AX108</f>
        <v/>
      </c>
      <c r="C530" t="str">
        <f>申込一覧表_女子!BB108</f>
        <v/>
      </c>
      <c r="D530" t="str">
        <f>申込一覧表_女子!AK108</f>
        <v/>
      </c>
      <c r="E530">
        <v>0</v>
      </c>
      <c r="F530">
        <v>0</v>
      </c>
      <c r="G530" t="str">
        <f>申込一覧表_女子!BG108</f>
        <v>999:99.99</v>
      </c>
    </row>
    <row r="531" spans="1:7" hidden="1">
      <c r="A531" t="str">
        <f>IF(申込一覧表_女子!O109="","",申込一覧表_女子!AH109)</f>
        <v/>
      </c>
      <c r="B531" t="str">
        <f>申込一覧表_女子!AX109</f>
        <v/>
      </c>
      <c r="C531" t="str">
        <f>申込一覧表_女子!BB109</f>
        <v/>
      </c>
      <c r="D531" t="str">
        <f>申込一覧表_女子!AK109</f>
        <v/>
      </c>
      <c r="E531">
        <v>0</v>
      </c>
      <c r="F531">
        <v>0</v>
      </c>
      <c r="G531" t="str">
        <f>申込一覧表_女子!BG109</f>
        <v>999:99.99</v>
      </c>
    </row>
    <row r="532" spans="1:7" hidden="1">
      <c r="A532" t="str">
        <f>IF(申込一覧表_女子!O110="","",申込一覧表_女子!AH110)</f>
        <v/>
      </c>
      <c r="B532" t="str">
        <f>申込一覧表_女子!AX110</f>
        <v/>
      </c>
      <c r="C532" t="str">
        <f>申込一覧表_女子!BB110</f>
        <v/>
      </c>
      <c r="D532" t="str">
        <f>申込一覧表_女子!AK110</f>
        <v/>
      </c>
      <c r="E532">
        <v>0</v>
      </c>
      <c r="F532">
        <v>0</v>
      </c>
      <c r="G532" t="str">
        <f>申込一覧表_女子!BG110</f>
        <v>999:99.99</v>
      </c>
    </row>
    <row r="533" spans="1:7" hidden="1">
      <c r="A533" t="str">
        <f>IF(申込一覧表_女子!O111="","",申込一覧表_女子!AH111)</f>
        <v/>
      </c>
      <c r="B533" t="str">
        <f>申込一覧表_女子!AX111</f>
        <v/>
      </c>
      <c r="C533" t="str">
        <f>申込一覧表_女子!BB111</f>
        <v/>
      </c>
      <c r="D533" t="str">
        <f>申込一覧表_女子!AK111</f>
        <v/>
      </c>
      <c r="E533">
        <v>0</v>
      </c>
      <c r="F533">
        <v>0</v>
      </c>
      <c r="G533" t="str">
        <f>申込一覧表_女子!BG111</f>
        <v>999:99.99</v>
      </c>
    </row>
    <row r="534" spans="1:7" hidden="1">
      <c r="A534" t="str">
        <f>IF(申込一覧表_女子!O112="","",申込一覧表_女子!AH112)</f>
        <v/>
      </c>
      <c r="B534" t="str">
        <f>申込一覧表_女子!AX112</f>
        <v/>
      </c>
      <c r="C534" t="str">
        <f>申込一覧表_女子!BB112</f>
        <v/>
      </c>
      <c r="D534" t="str">
        <f>申込一覧表_女子!AK112</f>
        <v/>
      </c>
      <c r="E534">
        <v>0</v>
      </c>
      <c r="F534">
        <v>0</v>
      </c>
      <c r="G534" t="str">
        <f>申込一覧表_女子!BG112</f>
        <v>999:99.99</v>
      </c>
    </row>
    <row r="535" spans="1:7" hidden="1">
      <c r="A535" t="str">
        <f>IF(申込一覧表_女子!O113="","",申込一覧表_女子!AH113)</f>
        <v/>
      </c>
      <c r="B535" t="str">
        <f>申込一覧表_女子!AX113</f>
        <v/>
      </c>
      <c r="C535" t="str">
        <f>申込一覧表_女子!BB113</f>
        <v/>
      </c>
      <c r="D535" t="str">
        <f>申込一覧表_女子!AK113</f>
        <v/>
      </c>
      <c r="E535">
        <v>0</v>
      </c>
      <c r="F535">
        <v>0</v>
      </c>
      <c r="G535" t="str">
        <f>申込一覧表_女子!BG113</f>
        <v>999:99.99</v>
      </c>
    </row>
    <row r="536" spans="1:7" hidden="1">
      <c r="A536" t="str">
        <f>IF(申込一覧表_女子!O114="","",申込一覧表_女子!AH114)</f>
        <v/>
      </c>
      <c r="B536" t="str">
        <f>申込一覧表_女子!AX114</f>
        <v/>
      </c>
      <c r="C536" t="str">
        <f>申込一覧表_女子!BB114</f>
        <v/>
      </c>
      <c r="D536" t="str">
        <f>申込一覧表_女子!AK114</f>
        <v/>
      </c>
      <c r="E536">
        <v>0</v>
      </c>
      <c r="F536">
        <v>0</v>
      </c>
      <c r="G536" t="str">
        <f>申込一覧表_女子!BG114</f>
        <v>999:99.99</v>
      </c>
    </row>
    <row r="537" spans="1:7" hidden="1">
      <c r="A537" t="str">
        <f>IF(申込一覧表_女子!O115="","",申込一覧表_女子!AH115)</f>
        <v/>
      </c>
      <c r="B537" t="str">
        <f>申込一覧表_女子!AX115</f>
        <v/>
      </c>
      <c r="C537" t="str">
        <f>申込一覧表_女子!BB115</f>
        <v/>
      </c>
      <c r="D537" t="str">
        <f>申込一覧表_女子!AK115</f>
        <v/>
      </c>
      <c r="E537">
        <v>0</v>
      </c>
      <c r="F537">
        <v>0</v>
      </c>
      <c r="G537" t="str">
        <f>申込一覧表_女子!BG115</f>
        <v>999:99.99</v>
      </c>
    </row>
    <row r="538" spans="1:7" hidden="1">
      <c r="A538" t="str">
        <f>IF(申込一覧表_女子!O116="","",申込一覧表_女子!AH116)</f>
        <v/>
      </c>
      <c r="B538" t="str">
        <f>申込一覧表_女子!AX116</f>
        <v/>
      </c>
      <c r="C538" t="str">
        <f>申込一覧表_女子!BB116</f>
        <v/>
      </c>
      <c r="D538" t="str">
        <f>申込一覧表_女子!AK116</f>
        <v/>
      </c>
      <c r="E538">
        <v>0</v>
      </c>
      <c r="F538">
        <v>0</v>
      </c>
      <c r="G538" t="str">
        <f>申込一覧表_女子!BG116</f>
        <v>999:99.99</v>
      </c>
    </row>
    <row r="539" spans="1:7" hidden="1">
      <c r="A539" t="str">
        <f>IF(申込一覧表_女子!O117="","",申込一覧表_女子!AH117)</f>
        <v/>
      </c>
      <c r="B539" t="str">
        <f>申込一覧表_女子!AX117</f>
        <v/>
      </c>
      <c r="C539" t="str">
        <f>申込一覧表_女子!BB117</f>
        <v/>
      </c>
      <c r="D539" t="str">
        <f>申込一覧表_女子!AK117</f>
        <v/>
      </c>
      <c r="E539">
        <v>0</v>
      </c>
      <c r="F539">
        <v>0</v>
      </c>
      <c r="G539" t="str">
        <f>申込一覧表_女子!BG117</f>
        <v>999:99.99</v>
      </c>
    </row>
    <row r="540" spans="1:7" hidden="1">
      <c r="A540" t="str">
        <f>IF(申込一覧表_女子!O118="","",申込一覧表_女子!AH118)</f>
        <v/>
      </c>
      <c r="B540" t="str">
        <f>申込一覧表_女子!AX118</f>
        <v/>
      </c>
      <c r="C540" t="str">
        <f>申込一覧表_女子!BB118</f>
        <v/>
      </c>
      <c r="D540" t="str">
        <f>申込一覧表_女子!AK118</f>
        <v/>
      </c>
      <c r="E540">
        <v>0</v>
      </c>
      <c r="F540">
        <v>0</v>
      </c>
      <c r="G540" t="str">
        <f>申込一覧表_女子!BG118</f>
        <v>999:99.99</v>
      </c>
    </row>
    <row r="541" spans="1:7" hidden="1">
      <c r="A541" t="str">
        <f>IF(申込一覧表_女子!O119="","",申込一覧表_女子!AH119)</f>
        <v/>
      </c>
      <c r="B541" t="str">
        <f>申込一覧表_女子!AX119</f>
        <v/>
      </c>
      <c r="C541" t="str">
        <f>申込一覧表_女子!BB119</f>
        <v/>
      </c>
      <c r="D541" t="str">
        <f>申込一覧表_女子!AK119</f>
        <v/>
      </c>
      <c r="E541">
        <v>0</v>
      </c>
      <c r="F541">
        <v>0</v>
      </c>
      <c r="G541" t="str">
        <f>申込一覧表_女子!BG119</f>
        <v>999:99.99</v>
      </c>
    </row>
    <row r="542" spans="1:7" hidden="1">
      <c r="A542" t="str">
        <f>IF(申込一覧表_女子!O120="","",申込一覧表_女子!AH120)</f>
        <v/>
      </c>
      <c r="B542" t="str">
        <f>申込一覧表_女子!AX120</f>
        <v/>
      </c>
      <c r="C542" t="str">
        <f>申込一覧表_女子!BB120</f>
        <v/>
      </c>
      <c r="D542" t="str">
        <f>申込一覧表_女子!AK120</f>
        <v/>
      </c>
      <c r="E542">
        <v>0</v>
      </c>
      <c r="F542">
        <v>0</v>
      </c>
      <c r="G542" t="str">
        <f>申込一覧表_女子!BG120</f>
        <v>999:99.99</v>
      </c>
    </row>
    <row r="543" spans="1:7" hidden="1">
      <c r="A543" t="str">
        <f>IF(申込一覧表_女子!O121="","",申込一覧表_女子!AH121)</f>
        <v/>
      </c>
      <c r="B543" t="str">
        <f>申込一覧表_女子!AX121</f>
        <v/>
      </c>
      <c r="C543" t="str">
        <f>申込一覧表_女子!BB121</f>
        <v/>
      </c>
      <c r="D543" t="str">
        <f>申込一覧表_女子!AK121</f>
        <v/>
      </c>
      <c r="E543">
        <v>0</v>
      </c>
      <c r="F543">
        <v>0</v>
      </c>
      <c r="G543" t="str">
        <f>申込一覧表_女子!BG121</f>
        <v>999:99.99</v>
      </c>
    </row>
    <row r="544" spans="1:7" hidden="1">
      <c r="A544" t="str">
        <f>IF(申込一覧表_女子!O122="","",申込一覧表_女子!AH122)</f>
        <v/>
      </c>
      <c r="B544" t="str">
        <f>申込一覧表_女子!AX122</f>
        <v/>
      </c>
      <c r="C544" t="str">
        <f>申込一覧表_女子!BB122</f>
        <v/>
      </c>
      <c r="D544" t="str">
        <f>申込一覧表_女子!AK122</f>
        <v/>
      </c>
      <c r="E544">
        <v>0</v>
      </c>
      <c r="F544">
        <v>0</v>
      </c>
      <c r="G544" t="str">
        <f>申込一覧表_女子!BG122</f>
        <v>999:99.99</v>
      </c>
    </row>
    <row r="545" spans="1:7" hidden="1">
      <c r="A545" t="str">
        <f>IF(申込一覧表_女子!O123="","",申込一覧表_女子!AH123)</f>
        <v/>
      </c>
      <c r="B545" t="str">
        <f>申込一覧表_女子!AX123</f>
        <v/>
      </c>
      <c r="C545" t="str">
        <f>申込一覧表_女子!BB123</f>
        <v/>
      </c>
      <c r="D545" t="str">
        <f>申込一覧表_女子!AK123</f>
        <v/>
      </c>
      <c r="E545">
        <v>0</v>
      </c>
      <c r="F545">
        <v>0</v>
      </c>
      <c r="G545" t="str">
        <f>申込一覧表_女子!BG123</f>
        <v>999:99.99</v>
      </c>
    </row>
    <row r="546" spans="1:7" hidden="1">
      <c r="A546" t="str">
        <f>IF(申込一覧表_女子!O124="","",申込一覧表_女子!AH124)</f>
        <v/>
      </c>
      <c r="B546" t="str">
        <f>申込一覧表_女子!AX124</f>
        <v/>
      </c>
      <c r="C546" t="str">
        <f>申込一覧表_女子!BB124</f>
        <v/>
      </c>
      <c r="D546" t="str">
        <f>申込一覧表_女子!AK124</f>
        <v/>
      </c>
      <c r="E546">
        <v>0</v>
      </c>
      <c r="F546">
        <v>0</v>
      </c>
      <c r="G546" t="str">
        <f>申込一覧表_女子!BG124</f>
        <v>999:99.99</v>
      </c>
    </row>
    <row r="547" spans="1:7" hidden="1">
      <c r="A547" t="str">
        <f>IF(申込一覧表_女子!O125="","",申込一覧表_女子!AH125)</f>
        <v/>
      </c>
      <c r="B547" t="str">
        <f>申込一覧表_女子!AX125</f>
        <v/>
      </c>
      <c r="C547" t="str">
        <f>申込一覧表_女子!BB125</f>
        <v/>
      </c>
      <c r="D547" t="str">
        <f>申込一覧表_女子!AK125</f>
        <v/>
      </c>
      <c r="E547">
        <v>0</v>
      </c>
      <c r="F547">
        <v>0</v>
      </c>
      <c r="G547" t="str">
        <f>申込一覧表_女子!BG125</f>
        <v>999:99.99</v>
      </c>
    </row>
    <row r="548" spans="1:7" hidden="1">
      <c r="A548" t="str">
        <f>IF(申込一覧表_女子!O126="","",申込一覧表_女子!AH126)</f>
        <v/>
      </c>
      <c r="B548" t="str">
        <f>申込一覧表_女子!AX126</f>
        <v/>
      </c>
      <c r="C548" t="str">
        <f>申込一覧表_女子!BB126</f>
        <v/>
      </c>
      <c r="D548" t="str">
        <f>申込一覧表_女子!AK126</f>
        <v/>
      </c>
      <c r="E548">
        <v>0</v>
      </c>
      <c r="F548">
        <v>0</v>
      </c>
      <c r="G548" t="str">
        <f>申込一覧表_女子!BG126</f>
        <v>999:99.99</v>
      </c>
    </row>
    <row r="549" spans="1:7" hidden="1">
      <c r="A549" t="str">
        <f>IF(申込一覧表_女子!O127="","",申込一覧表_女子!AH127)</f>
        <v/>
      </c>
      <c r="B549" t="str">
        <f>申込一覧表_女子!AX127</f>
        <v/>
      </c>
      <c r="C549" t="str">
        <f>申込一覧表_女子!BB127</f>
        <v/>
      </c>
      <c r="D549" t="str">
        <f>申込一覧表_女子!AK127</f>
        <v/>
      </c>
      <c r="E549">
        <v>0</v>
      </c>
      <c r="F549">
        <v>0</v>
      </c>
      <c r="G549" t="str">
        <f>申込一覧表_女子!BG127</f>
        <v>999:99.99</v>
      </c>
    </row>
    <row r="550" spans="1:7" hidden="1">
      <c r="A550" t="str">
        <f>IF(申込一覧表_女子!O128="","",申込一覧表_女子!AH128)</f>
        <v/>
      </c>
      <c r="B550" t="str">
        <f>申込一覧表_女子!AX128</f>
        <v/>
      </c>
      <c r="C550" t="str">
        <f>申込一覧表_女子!BB128</f>
        <v/>
      </c>
      <c r="D550" t="str">
        <f>申込一覧表_女子!AK128</f>
        <v/>
      </c>
      <c r="E550">
        <v>0</v>
      </c>
      <c r="F550">
        <v>0</v>
      </c>
      <c r="G550" t="str">
        <f>申込一覧表_女子!BG128</f>
        <v>999:99.99</v>
      </c>
    </row>
    <row r="551" spans="1:7" hidden="1">
      <c r="A551" t="str">
        <f>IF(申込一覧表_女子!O129="","",申込一覧表_女子!AH129)</f>
        <v/>
      </c>
      <c r="B551" t="str">
        <f>申込一覧表_女子!AX129</f>
        <v/>
      </c>
      <c r="C551" t="str">
        <f>申込一覧表_女子!BB129</f>
        <v/>
      </c>
      <c r="D551" t="str">
        <f>申込一覧表_女子!AK129</f>
        <v/>
      </c>
      <c r="E551">
        <v>0</v>
      </c>
      <c r="F551">
        <v>0</v>
      </c>
      <c r="G551" t="str">
        <f>申込一覧表_女子!BG129</f>
        <v>999:99.99</v>
      </c>
    </row>
    <row r="552" spans="1:7" hidden="1">
      <c r="A552" t="str">
        <f>IF(申込一覧表_女子!O130="","",申込一覧表_女子!AH130)</f>
        <v/>
      </c>
      <c r="B552" t="str">
        <f>申込一覧表_女子!AX130</f>
        <v/>
      </c>
      <c r="C552" t="str">
        <f>申込一覧表_女子!BB130</f>
        <v/>
      </c>
      <c r="D552" t="str">
        <f>申込一覧表_女子!AK130</f>
        <v/>
      </c>
      <c r="E552">
        <v>0</v>
      </c>
      <c r="F552">
        <v>0</v>
      </c>
      <c r="G552" t="str">
        <f>申込一覧表_女子!BG130</f>
        <v>999:99.99</v>
      </c>
    </row>
    <row r="553" spans="1:7" hidden="1">
      <c r="A553" t="str">
        <f>IF(申込一覧表_女子!O131="","",申込一覧表_女子!AH131)</f>
        <v/>
      </c>
      <c r="B553" t="str">
        <f>申込一覧表_女子!AX131</f>
        <v/>
      </c>
      <c r="C553" t="str">
        <f>申込一覧表_女子!BB131</f>
        <v/>
      </c>
      <c r="D553" t="str">
        <f>申込一覧表_女子!AK131</f>
        <v/>
      </c>
      <c r="E553">
        <v>0</v>
      </c>
      <c r="F553">
        <v>0</v>
      </c>
      <c r="G553" t="str">
        <f>申込一覧表_女子!BG131</f>
        <v>999:99.99</v>
      </c>
    </row>
    <row r="554" spans="1:7" hidden="1">
      <c r="A554" t="str">
        <f>IF(申込一覧表_女子!O132="","",申込一覧表_女子!AH132)</f>
        <v/>
      </c>
      <c r="B554" t="str">
        <f>申込一覧表_女子!AX132</f>
        <v/>
      </c>
      <c r="C554" t="str">
        <f>申込一覧表_女子!BB132</f>
        <v/>
      </c>
      <c r="D554" t="str">
        <f>申込一覧表_女子!AK132</f>
        <v/>
      </c>
      <c r="E554">
        <v>0</v>
      </c>
      <c r="F554">
        <v>0</v>
      </c>
      <c r="G554" t="str">
        <f>申込一覧表_女子!BG132</f>
        <v>999:99.99</v>
      </c>
    </row>
    <row r="555" spans="1:7" hidden="1">
      <c r="A555" t="str">
        <f>IF(申込一覧表_女子!O133="","",申込一覧表_女子!AH133)</f>
        <v/>
      </c>
      <c r="B555" t="str">
        <f>申込一覧表_女子!AX133</f>
        <v/>
      </c>
      <c r="C555" t="str">
        <f>申込一覧表_女子!BB133</f>
        <v/>
      </c>
      <c r="D555" t="str">
        <f>申込一覧表_女子!AK133</f>
        <v/>
      </c>
      <c r="E555">
        <v>0</v>
      </c>
      <c r="F555">
        <v>0</v>
      </c>
      <c r="G555" t="str">
        <f>申込一覧表_女子!BG133</f>
        <v>999:99.99</v>
      </c>
    </row>
    <row r="556" spans="1:7" hidden="1">
      <c r="A556" t="str">
        <f>IF(申込一覧表_女子!O134="","",申込一覧表_女子!AH134)</f>
        <v/>
      </c>
      <c r="B556" t="str">
        <f>申込一覧表_女子!AX134</f>
        <v/>
      </c>
      <c r="C556" t="str">
        <f>申込一覧表_女子!BB134</f>
        <v/>
      </c>
      <c r="D556" t="str">
        <f>申込一覧表_女子!AK134</f>
        <v/>
      </c>
      <c r="E556">
        <v>0</v>
      </c>
      <c r="F556">
        <v>0</v>
      </c>
      <c r="G556" t="str">
        <f>申込一覧表_女子!BG134</f>
        <v>999:99.99</v>
      </c>
    </row>
    <row r="557" spans="1:7" hidden="1">
      <c r="A557" t="str">
        <f>IF(申込一覧表_女子!O135="","",申込一覧表_女子!AH135)</f>
        <v/>
      </c>
      <c r="B557" t="str">
        <f>申込一覧表_女子!AX135</f>
        <v/>
      </c>
      <c r="C557" t="str">
        <f>申込一覧表_女子!BB135</f>
        <v/>
      </c>
      <c r="D557" t="str">
        <f>申込一覧表_女子!AK135</f>
        <v/>
      </c>
      <c r="E557">
        <v>0</v>
      </c>
      <c r="F557">
        <v>0</v>
      </c>
      <c r="G557" t="str">
        <f>申込一覧表_女子!BG135</f>
        <v>999:99.99</v>
      </c>
    </row>
    <row r="558" spans="1:7" hidden="1">
      <c r="A558" t="str">
        <f>IF(申込一覧表_女子!O136="","",申込一覧表_女子!AH136)</f>
        <v/>
      </c>
      <c r="B558" t="str">
        <f>申込一覧表_女子!AX136</f>
        <v/>
      </c>
      <c r="C558" t="str">
        <f>申込一覧表_女子!BB136</f>
        <v/>
      </c>
      <c r="D558" t="str">
        <f>申込一覧表_女子!AK136</f>
        <v/>
      </c>
      <c r="E558">
        <v>0</v>
      </c>
      <c r="F558">
        <v>0</v>
      </c>
      <c r="G558" t="str">
        <f>申込一覧表_女子!BG136</f>
        <v>999:99.99</v>
      </c>
    </row>
    <row r="559" spans="1:7" hidden="1">
      <c r="A559" t="str">
        <f>IF(申込一覧表_女子!O137="","",申込一覧表_女子!AH137)</f>
        <v/>
      </c>
      <c r="B559" t="str">
        <f>申込一覧表_女子!AX137</f>
        <v/>
      </c>
      <c r="C559" t="str">
        <f>申込一覧表_女子!BB137</f>
        <v/>
      </c>
      <c r="D559" t="str">
        <f>申込一覧表_女子!AK137</f>
        <v/>
      </c>
      <c r="E559">
        <v>0</v>
      </c>
      <c r="F559">
        <v>0</v>
      </c>
      <c r="G559" t="str">
        <f>申込一覧表_女子!BG137</f>
        <v>999:99.99</v>
      </c>
    </row>
    <row r="560" spans="1:7" hidden="1">
      <c r="A560" t="str">
        <f>IF(申込一覧表_女子!O138="","",申込一覧表_女子!AH138)</f>
        <v/>
      </c>
      <c r="B560" t="str">
        <f>申込一覧表_女子!AX138</f>
        <v/>
      </c>
      <c r="C560" t="str">
        <f>申込一覧表_女子!BB138</f>
        <v/>
      </c>
      <c r="D560" t="str">
        <f>申込一覧表_女子!AK138</f>
        <v/>
      </c>
      <c r="E560">
        <v>0</v>
      </c>
      <c r="F560">
        <v>0</v>
      </c>
      <c r="G560" t="str">
        <f>申込一覧表_女子!BG138</f>
        <v>999:99.99</v>
      </c>
    </row>
    <row r="561" spans="1:7" hidden="1">
      <c r="A561" t="str">
        <f>IF(申込一覧表_女子!O139="","",申込一覧表_女子!AH139)</f>
        <v/>
      </c>
      <c r="B561" t="str">
        <f>申込一覧表_女子!AX139</f>
        <v/>
      </c>
      <c r="C561" t="str">
        <f>申込一覧表_女子!BB139</f>
        <v/>
      </c>
      <c r="D561" t="str">
        <f>申込一覧表_女子!AK139</f>
        <v/>
      </c>
      <c r="E561">
        <v>0</v>
      </c>
      <c r="F561">
        <v>0</v>
      </c>
      <c r="G561" t="str">
        <f>申込一覧表_女子!BG139</f>
        <v>999:99.99</v>
      </c>
    </row>
    <row r="562" spans="1:7" hidden="1">
      <c r="A562" t="str">
        <f>IF(申込一覧表_女子!O140="","",申込一覧表_女子!AH140)</f>
        <v/>
      </c>
      <c r="B562" t="str">
        <f>申込一覧表_女子!AX140</f>
        <v/>
      </c>
      <c r="C562" t="str">
        <f>申込一覧表_女子!BB140</f>
        <v/>
      </c>
      <c r="D562" t="str">
        <f>申込一覧表_女子!AK140</f>
        <v/>
      </c>
      <c r="E562">
        <v>0</v>
      </c>
      <c r="F562">
        <v>0</v>
      </c>
      <c r="G562" t="str">
        <f>申込一覧表_女子!BG140</f>
        <v>999:99.99</v>
      </c>
    </row>
    <row r="563" spans="1:7" hidden="1">
      <c r="A563" t="str">
        <f>IF(申込一覧表_女子!O141="","",申込一覧表_女子!AH141)</f>
        <v/>
      </c>
      <c r="B563" t="str">
        <f>申込一覧表_女子!AX141</f>
        <v/>
      </c>
      <c r="C563" t="str">
        <f>申込一覧表_女子!BB141</f>
        <v/>
      </c>
      <c r="D563" t="str">
        <f>申込一覧表_女子!AK141</f>
        <v/>
      </c>
      <c r="E563">
        <v>0</v>
      </c>
      <c r="F563">
        <v>0</v>
      </c>
      <c r="G563" t="str">
        <f>申込一覧表_女子!BG141</f>
        <v>999:99.99</v>
      </c>
    </row>
    <row r="564" spans="1:7" hidden="1">
      <c r="A564" t="str">
        <f>IF(申込一覧表_女子!O142="","",申込一覧表_女子!AH142)</f>
        <v/>
      </c>
      <c r="B564" t="str">
        <f>申込一覧表_女子!AX142</f>
        <v/>
      </c>
      <c r="C564" t="str">
        <f>申込一覧表_女子!BB142</f>
        <v/>
      </c>
      <c r="D564" t="str">
        <f>申込一覧表_女子!AK142</f>
        <v/>
      </c>
      <c r="E564">
        <v>0</v>
      </c>
      <c r="F564">
        <v>0</v>
      </c>
      <c r="G564" t="str">
        <f>申込一覧表_女子!BG142</f>
        <v>999:99.99</v>
      </c>
    </row>
    <row r="565" spans="1:7" hidden="1">
      <c r="A565" t="str">
        <f>IF(申込一覧表_女子!O143="","",申込一覧表_女子!AH143)</f>
        <v/>
      </c>
      <c r="B565" t="str">
        <f>申込一覧表_女子!AX143</f>
        <v/>
      </c>
      <c r="C565" t="str">
        <f>申込一覧表_女子!BB143</f>
        <v/>
      </c>
      <c r="D565" t="str">
        <f>申込一覧表_女子!AK143</f>
        <v/>
      </c>
      <c r="E565">
        <v>0</v>
      </c>
      <c r="F565">
        <v>0</v>
      </c>
      <c r="G565" t="str">
        <f>申込一覧表_女子!BG143</f>
        <v>999:99.99</v>
      </c>
    </row>
    <row r="566" spans="1:7" hidden="1">
      <c r="A566" t="str">
        <f>IF(申込一覧表_女子!O144="","",申込一覧表_女子!AH144)</f>
        <v/>
      </c>
      <c r="B566" t="str">
        <f>申込一覧表_女子!AX144</f>
        <v/>
      </c>
      <c r="C566" t="str">
        <f>申込一覧表_女子!BB144</f>
        <v/>
      </c>
      <c r="D566" t="str">
        <f>申込一覧表_女子!AK144</f>
        <v/>
      </c>
      <c r="E566">
        <v>0</v>
      </c>
      <c r="F566">
        <v>0</v>
      </c>
      <c r="G566" t="str">
        <f>申込一覧表_女子!BG144</f>
        <v>999:99.99</v>
      </c>
    </row>
    <row r="567" spans="1:7" hidden="1">
      <c r="A567" t="str">
        <f>IF(申込一覧表_女子!O145="","",申込一覧表_女子!AH145)</f>
        <v/>
      </c>
      <c r="B567" t="str">
        <f>申込一覧表_女子!AX145</f>
        <v/>
      </c>
      <c r="C567" t="str">
        <f>申込一覧表_女子!BB145</f>
        <v/>
      </c>
      <c r="D567" t="str">
        <f>申込一覧表_女子!AK145</f>
        <v/>
      </c>
      <c r="E567">
        <v>0</v>
      </c>
      <c r="F567">
        <v>0</v>
      </c>
      <c r="G567" t="str">
        <f>申込一覧表_女子!BG145</f>
        <v>999:99.99</v>
      </c>
    </row>
    <row r="568" spans="1:7" hidden="1">
      <c r="A568" t="str">
        <f>IF(申込一覧表_女子!O146="","",申込一覧表_女子!AH146)</f>
        <v/>
      </c>
      <c r="B568" t="str">
        <f>申込一覧表_女子!AX146</f>
        <v/>
      </c>
      <c r="C568" t="str">
        <f>申込一覧表_女子!BB146</f>
        <v/>
      </c>
      <c r="D568" t="str">
        <f>申込一覧表_女子!AK146</f>
        <v/>
      </c>
      <c r="E568">
        <v>0</v>
      </c>
      <c r="F568">
        <v>0</v>
      </c>
      <c r="G568" t="str">
        <f>申込一覧表_女子!BG146</f>
        <v>999:99.99</v>
      </c>
    </row>
    <row r="569" spans="1:7" hidden="1">
      <c r="A569" s="33" t="str">
        <f>IF(申込一覧表_女子!O147="","",申込一覧表_女子!AH147)</f>
        <v/>
      </c>
      <c r="B569" s="33" t="str">
        <f>申込一覧表_女子!AX147</f>
        <v/>
      </c>
      <c r="C569" s="33" t="str">
        <f>申込一覧表_女子!BB147</f>
        <v/>
      </c>
      <c r="D569" s="33" t="str">
        <f>申込一覧表_女子!AK147</f>
        <v/>
      </c>
      <c r="E569" s="33">
        <v>0</v>
      </c>
      <c r="F569" s="33">
        <v>0</v>
      </c>
      <c r="G569" s="33" t="str">
        <f>申込一覧表_女子!BG147</f>
        <v>999:99.99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T152"/>
  <sheetViews>
    <sheetView showGridLines="0" zoomScaleNormal="100" workbookViewId="0">
      <pane xSplit="6" ySplit="5" topLeftCell="G6" activePane="bottomRight" state="frozen"/>
      <selection pane="topRight" activeCell="F1" sqref="F1"/>
      <selection pane="bottomLeft" activeCell="A6" sqref="A6"/>
      <selection pane="bottomRight" activeCell="D6" sqref="D6"/>
    </sheetView>
  </sheetViews>
  <sheetFormatPr defaultColWidth="9.140625" defaultRowHeight="16.5" customHeight="1"/>
  <cols>
    <col min="1" max="1" width="4.7109375" style="9" customWidth="1"/>
    <col min="2" max="3" width="10.140625" style="9" hidden="1" customWidth="1"/>
    <col min="4" max="4" width="14.140625" style="4" customWidth="1"/>
    <col min="5" max="6" width="13.5703125" style="4" customWidth="1"/>
    <col min="7" max="8" width="13" style="4" customWidth="1"/>
    <col min="9" max="9" width="16.28515625" style="5" customWidth="1"/>
    <col min="10" max="10" width="11.7109375" style="4" customWidth="1"/>
    <col min="11" max="11" width="16.28515625" style="5" customWidth="1"/>
    <col min="12" max="12" width="11" style="4" bestFit="1" customWidth="1"/>
    <col min="13" max="13" width="16.28515625" style="5" hidden="1" customWidth="1"/>
    <col min="14" max="14" width="11" style="4" hidden="1" customWidth="1"/>
    <col min="15" max="15" width="16.28515625" style="5" hidden="1" customWidth="1"/>
    <col min="16" max="16" width="11" style="4" hidden="1" customWidth="1"/>
    <col min="17" max="17" width="8.42578125" style="4" customWidth="1"/>
    <col min="18" max="18" width="7.140625" style="4" customWidth="1"/>
    <col min="19" max="19" width="11" style="4" bestFit="1" customWidth="1"/>
    <col min="20" max="20" width="11" style="4" customWidth="1"/>
    <col min="21" max="21" width="11.42578125" style="4" customWidth="1"/>
    <col min="22" max="22" width="13.5703125" style="4" bestFit="1" customWidth="1"/>
    <col min="23" max="23" width="6.28515625" style="4" hidden="1" customWidth="1"/>
    <col min="24" max="25" width="4" style="4" hidden="1" customWidth="1"/>
    <col min="26" max="28" width="6.28515625" style="4" hidden="1" customWidth="1"/>
    <col min="29" max="29" width="19.7109375" style="6" hidden="1" customWidth="1"/>
    <col min="30" max="30" width="2.7109375" style="6" hidden="1" customWidth="1"/>
    <col min="31" max="31" width="4.7109375" style="6" hidden="1" customWidth="1"/>
    <col min="32" max="32" width="2.85546875" style="4" hidden="1" customWidth="1"/>
    <col min="33" max="33" width="6" style="4" hidden="1" customWidth="1"/>
    <col min="34" max="34" width="4" style="4" hidden="1" customWidth="1"/>
    <col min="35" max="36" width="13.5703125" style="4" hidden="1" customWidth="1"/>
    <col min="37" max="37" width="7.42578125" style="4" hidden="1" customWidth="1"/>
    <col min="38" max="38" width="4" style="4" hidden="1" customWidth="1"/>
    <col min="39" max="39" width="11" style="4" hidden="1" customWidth="1"/>
    <col min="40" max="40" width="13.85546875" style="4" hidden="1" customWidth="1"/>
    <col min="41" max="41" width="8.5703125" style="4" hidden="1" customWidth="1"/>
    <col min="42" max="42" width="13.85546875" style="4" hidden="1" customWidth="1"/>
    <col min="43" max="50" width="4" style="4" hidden="1" customWidth="1"/>
    <col min="51" max="51" width="5.5703125" style="4" hidden="1" customWidth="1"/>
    <col min="52" max="52" width="5.85546875" style="4" hidden="1" customWidth="1"/>
    <col min="53" max="53" width="5.42578125" style="4" hidden="1" customWidth="1"/>
    <col min="54" max="54" width="4" style="4" hidden="1" customWidth="1"/>
    <col min="55" max="55" width="2.85546875" style="4" hidden="1" customWidth="1"/>
    <col min="56" max="59" width="12.28515625" style="4" hidden="1" customWidth="1"/>
    <col min="60" max="60" width="12.85546875" style="4" hidden="1" customWidth="1"/>
    <col min="61" max="62" width="11.5703125" style="4" hidden="1" customWidth="1"/>
    <col min="63" max="63" width="3.7109375" style="4" hidden="1" customWidth="1"/>
    <col min="64" max="64" width="9.85546875" style="4" hidden="1" customWidth="1"/>
    <col min="65" max="65" width="13.28515625" style="4" hidden="1" customWidth="1"/>
    <col min="66" max="66" width="16.140625" style="4" hidden="1" customWidth="1"/>
    <col min="67" max="67" width="9.140625" style="4" hidden="1" customWidth="1"/>
    <col min="68" max="68" width="0" style="4" hidden="1" customWidth="1"/>
    <col min="69" max="69" width="13.5703125" style="4" hidden="1" customWidth="1"/>
    <col min="70" max="73" width="0" style="4" hidden="1" customWidth="1"/>
    <col min="74" max="16384" width="9.140625" style="4"/>
  </cols>
  <sheetData>
    <row r="1" spans="1:71" ht="16.5" customHeight="1">
      <c r="A1" s="20" t="str">
        <f>申込書!B1</f>
        <v>第27回全日本スポーツダイビング室内選手権大会</v>
      </c>
      <c r="M1" s="21"/>
      <c r="N1" s="13"/>
      <c r="O1" s="21"/>
      <c r="P1" s="13"/>
      <c r="Q1" s="13"/>
      <c r="R1" s="13"/>
      <c r="S1" s="13"/>
      <c r="T1" s="13"/>
      <c r="W1" s="13"/>
      <c r="AI1" s="91">
        <f>申込書!AB1</f>
        <v>45640</v>
      </c>
      <c r="AJ1" s="4" t="s">
        <v>176</v>
      </c>
    </row>
    <row r="2" spans="1:71" ht="16.5" customHeight="1">
      <c r="A2" s="3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AI2" s="91">
        <f>DATE(YEAR(AI1)-IF(MONTH(AI1)&lt;4,1,0),4,1)</f>
        <v>45383</v>
      </c>
      <c r="AJ2" s="102" t="s">
        <v>177</v>
      </c>
    </row>
    <row r="3" spans="1:71" ht="16.5" customHeight="1">
      <c r="A3" s="2" t="str">
        <f>IF(申込書!C7="","チーム登録を行って下さい",申込書!C7)</f>
        <v>チーム登録を行って下さい</v>
      </c>
      <c r="C3" s="2"/>
      <c r="E3" s="2"/>
      <c r="F3" s="2"/>
      <c r="G3" s="2"/>
      <c r="H3" s="2"/>
      <c r="I3" s="55" t="s">
        <v>150</v>
      </c>
      <c r="U3" s="2"/>
      <c r="V3" s="2"/>
      <c r="X3" s="174" t="s">
        <v>32</v>
      </c>
      <c r="Y3" s="174"/>
    </row>
    <row r="4" spans="1:71" s="9" customFormat="1" ht="16.5" customHeight="1">
      <c r="A4" s="7" t="s">
        <v>5</v>
      </c>
      <c r="B4" s="7" t="s">
        <v>4</v>
      </c>
      <c r="C4" s="7" t="s">
        <v>121</v>
      </c>
      <c r="D4" s="7" t="s">
        <v>3</v>
      </c>
      <c r="E4" s="7" t="s">
        <v>6</v>
      </c>
      <c r="F4" s="7" t="s">
        <v>7</v>
      </c>
      <c r="G4" s="7" t="s">
        <v>8</v>
      </c>
      <c r="H4" s="7" t="s">
        <v>9</v>
      </c>
      <c r="I4" s="228" t="s">
        <v>122</v>
      </c>
      <c r="J4" s="229"/>
      <c r="K4" s="228" t="s">
        <v>123</v>
      </c>
      <c r="L4" s="229"/>
      <c r="M4" s="228" t="s">
        <v>124</v>
      </c>
      <c r="N4" s="229"/>
      <c r="O4" s="99" t="s">
        <v>125</v>
      </c>
      <c r="P4" s="100"/>
      <c r="Q4" s="7" t="s">
        <v>175</v>
      </c>
      <c r="R4" s="7" t="s">
        <v>18</v>
      </c>
      <c r="S4" s="7" t="s">
        <v>205</v>
      </c>
      <c r="T4" s="7" t="s">
        <v>206</v>
      </c>
      <c r="U4" s="28" t="s">
        <v>207</v>
      </c>
      <c r="V4" s="104" t="s">
        <v>229</v>
      </c>
      <c r="X4" s="8" t="s">
        <v>66</v>
      </c>
      <c r="Y4" s="8" t="s">
        <v>67</v>
      </c>
      <c r="AC4" s="10"/>
      <c r="AD4" s="10"/>
      <c r="AE4" s="10"/>
      <c r="AJ4" s="8" t="s">
        <v>26</v>
      </c>
      <c r="AK4" s="9" t="s">
        <v>19</v>
      </c>
      <c r="AL4" s="9" t="s">
        <v>64</v>
      </c>
      <c r="AM4" s="9" t="s">
        <v>117</v>
      </c>
      <c r="AN4" s="9" t="s">
        <v>118</v>
      </c>
      <c r="AO4" s="9" t="s">
        <v>119</v>
      </c>
      <c r="AQ4" s="230" t="s">
        <v>129</v>
      </c>
      <c r="AR4" s="230"/>
      <c r="AS4" s="230"/>
      <c r="AT4" s="230"/>
      <c r="AU4" s="230" t="s">
        <v>59</v>
      </c>
      <c r="AV4" s="230"/>
      <c r="AW4" s="230"/>
      <c r="AX4" s="230"/>
      <c r="AY4" s="230" t="s">
        <v>60</v>
      </c>
      <c r="AZ4" s="230"/>
      <c r="BA4" s="230"/>
      <c r="BB4" s="230"/>
      <c r="BD4" s="230" t="s">
        <v>63</v>
      </c>
      <c r="BE4" s="230"/>
      <c r="BF4" s="230"/>
      <c r="BG4" s="230"/>
      <c r="BL4" s="9" t="s">
        <v>222</v>
      </c>
    </row>
    <row r="5" spans="1:71" ht="16.5" customHeight="1">
      <c r="A5" s="2" t="s">
        <v>246</v>
      </c>
      <c r="I5" s="28" t="s">
        <v>45</v>
      </c>
      <c r="J5" s="7" t="s">
        <v>17</v>
      </c>
      <c r="K5" s="28" t="s">
        <v>45</v>
      </c>
      <c r="L5" s="7" t="s">
        <v>17</v>
      </c>
      <c r="M5" s="28" t="s">
        <v>45</v>
      </c>
      <c r="N5" s="7" t="s">
        <v>17</v>
      </c>
      <c r="O5" s="28" t="s">
        <v>45</v>
      </c>
      <c r="P5" s="7" t="s">
        <v>17</v>
      </c>
      <c r="Q5" s="101"/>
      <c r="R5" s="35"/>
      <c r="S5" s="101"/>
      <c r="T5" s="101"/>
      <c r="U5" s="101"/>
      <c r="V5" s="101" t="s">
        <v>230</v>
      </c>
      <c r="AG5" s="4">
        <v>0</v>
      </c>
      <c r="AP5" s="4" t="s">
        <v>212</v>
      </c>
      <c r="AQ5" s="35" t="s">
        <v>27</v>
      </c>
      <c r="AR5" s="35" t="s">
        <v>28</v>
      </c>
      <c r="AS5" s="35" t="s">
        <v>29</v>
      </c>
      <c r="AT5" s="35" t="s">
        <v>30</v>
      </c>
      <c r="AU5" s="35" t="s">
        <v>27</v>
      </c>
      <c r="AV5" s="35" t="s">
        <v>28</v>
      </c>
      <c r="AW5" s="35" t="s">
        <v>29</v>
      </c>
      <c r="AX5" s="35" t="s">
        <v>30</v>
      </c>
      <c r="AY5" s="35" t="s">
        <v>27</v>
      </c>
      <c r="AZ5" s="35" t="s">
        <v>28</v>
      </c>
      <c r="BA5" s="35" t="s">
        <v>29</v>
      </c>
      <c r="BB5" s="35" t="s">
        <v>30</v>
      </c>
      <c r="BD5" s="7" t="s">
        <v>27</v>
      </c>
      <c r="BE5" s="7" t="s">
        <v>28</v>
      </c>
      <c r="BF5" s="7" t="s">
        <v>29</v>
      </c>
      <c r="BG5" s="7" t="s">
        <v>30</v>
      </c>
      <c r="BH5" s="4" t="s">
        <v>174</v>
      </c>
      <c r="BL5" s="4" t="s">
        <v>220</v>
      </c>
      <c r="BM5" s="4" t="s">
        <v>221</v>
      </c>
    </row>
    <row r="6" spans="1:71" ht="16.5" customHeight="1">
      <c r="A6" s="7" t="str">
        <f>IF(D6="","",1)</f>
        <v/>
      </c>
      <c r="B6" s="50"/>
      <c r="C6" s="51"/>
      <c r="D6" s="56"/>
      <c r="E6" s="57"/>
      <c r="F6" s="57"/>
      <c r="G6" s="57"/>
      <c r="H6" s="57"/>
      <c r="I6" s="58"/>
      <c r="J6" s="59"/>
      <c r="K6" s="58"/>
      <c r="L6" s="59"/>
      <c r="M6" s="60"/>
      <c r="N6" s="61"/>
      <c r="O6" s="41"/>
      <c r="P6" s="29"/>
      <c r="Q6" s="7" t="str">
        <f>IF(OR(D6="",S6&lt;6,S6&gt;17),"",VLOOKUP(S6,$BI$18:$BK$117,2,0))</f>
        <v/>
      </c>
      <c r="R6" s="7" t="str">
        <f>IF(D6="","",DATEDIF(D6,$AI$1,"Y"))</f>
        <v/>
      </c>
      <c r="S6" s="7" t="str">
        <f>IF(D6="","",DATEDIF(D6,$AI$2,"Y"))</f>
        <v/>
      </c>
      <c r="T6" s="7" t="str">
        <f>IF(D6="","",VLOOKUP(IF(LEFT(Q6,1)="中",13,IF(LEFT(Q6,1)="高",16,R6)),$BI$18:$BK$117,3,0))</f>
        <v/>
      </c>
      <c r="U6" s="69" t="str">
        <f>IF(D6="","",VLOOKUP(T6,$BI$6:$BJ$15,2,0))</f>
        <v/>
      </c>
      <c r="V6" s="105"/>
      <c r="W6" s="9"/>
      <c r="X6" s="11">
        <f t="shared" ref="X6:X37" si="0">IF(I6="",0,IF(I6=K6,1,0))</f>
        <v>0</v>
      </c>
      <c r="Y6" s="11">
        <f t="shared" ref="Y6:Y37" si="1">IF(M6="",0,IF(OR(M6=I6,M6=K6),1,0))</f>
        <v>0</v>
      </c>
      <c r="Z6" s="4" t="str">
        <f t="shared" ref="Z6:Z37" si="2">TRIM(E6)</f>
        <v/>
      </c>
      <c r="AA6" s="4" t="str">
        <f t="shared" ref="AA6:AA37" si="3">TRIM(F6)</f>
        <v/>
      </c>
      <c r="AC6" s="18" t="s">
        <v>178</v>
      </c>
      <c r="AD6" s="6">
        <v>1</v>
      </c>
      <c r="AE6" s="6">
        <v>50</v>
      </c>
      <c r="AF6" s="4">
        <f>LEN(Z6)+LEN(AA6)</f>
        <v>0</v>
      </c>
      <c r="AG6" s="4">
        <f>AG5+IF(OR(AI6="",AJ6=0),0,1)</f>
        <v>0</v>
      </c>
      <c r="AH6" s="4" t="str">
        <f>IF(OR(AI6="",AJ6=0),"",AG6)</f>
        <v/>
      </c>
      <c r="AI6" s="4" t="str">
        <f t="shared" ref="AI6:AI44" si="4">Z6&amp;IF(OR(AF6&gt;4,AF6=0),"",REPT("  ",5-AF6))&amp;AA6</f>
        <v/>
      </c>
      <c r="AJ6" s="11">
        <f t="shared" ref="AJ6:AJ37" si="5">COUNTA(I6,K6,M6,O6)</f>
        <v>0</v>
      </c>
      <c r="AK6" s="4" t="str">
        <f>T6</f>
        <v/>
      </c>
      <c r="AL6" s="4">
        <v>5</v>
      </c>
      <c r="AM6" s="4" t="str">
        <f t="shared" ref="AM6:AM37" si="6">G6&amp;" "&amp;H6</f>
        <v xml:space="preserve"> </v>
      </c>
      <c r="AN6" s="4" t="str">
        <f t="shared" ref="AN6:AN44" si="7">Z6&amp;"  "&amp;AA6</f>
        <v xml:space="preserve">  </v>
      </c>
      <c r="AO6" s="4" t="str">
        <f t="shared" ref="AO6:AO37" si="8">AH6</f>
        <v/>
      </c>
      <c r="AP6" s="4" t="str">
        <f t="shared" ref="AP6:AP37" si="9">R6</f>
        <v/>
      </c>
      <c r="AU6" s="4" t="str">
        <f>IF(I6="","",VLOOKUP(I6,$AC$6:$AD$13,2,0))</f>
        <v/>
      </c>
      <c r="AV6" s="4" t="str">
        <f t="shared" ref="AV6:AV37" si="10">IF(K6="","",VLOOKUP(K6,$AC$6:$AD$23,2,0))</f>
        <v/>
      </c>
      <c r="AW6" s="4" t="str">
        <f t="shared" ref="AW6:AW37" si="11">IF(M6="","",VLOOKUP(M6,$AC$6:$AD$23,2,0))</f>
        <v/>
      </c>
      <c r="AX6" s="4" t="str">
        <f t="shared" ref="AX6:AX37" si="12">IF(O6="","",VLOOKUP(O6,$AC$6:$AD$16,2,0))</f>
        <v/>
      </c>
      <c r="AY6" s="4" t="str">
        <f t="shared" ref="AY6:AY37" si="13">IF(I6="","",VLOOKUP(I6,$AC$6:$AF$13,3,0))</f>
        <v/>
      </c>
      <c r="AZ6" s="4" t="str">
        <f t="shared" ref="AZ6:AZ37" si="14">IF(K6="","",VLOOKUP(K6,$AC$6:$AF$13,3,0))</f>
        <v/>
      </c>
      <c r="BA6" s="4" t="str">
        <f t="shared" ref="BA6:BA37" si="15">IF(M6="","",VALUE(LEFT(M6,3)))</f>
        <v/>
      </c>
      <c r="BB6" s="4" t="str">
        <f t="shared" ref="BB6:BB37" si="16">IF(O6="","",VALUE(LEFT(O6,3)))</f>
        <v/>
      </c>
      <c r="BC6" s="4">
        <f t="shared" ref="BC6:BC37" si="17">IF(B6="100歳",1,0)</f>
        <v>0</v>
      </c>
      <c r="BD6" s="4" t="str">
        <f t="shared" ref="BD6:BD37" si="18">IF(J6="","999:99.99"," "&amp;LEFT(RIGHT("  "&amp;TEXT(J6,"0.00"),7),2)&amp;":"&amp;RIGHT(TEXT(J6,"0.00"),5))</f>
        <v>999:99.99</v>
      </c>
      <c r="BE6" s="4" t="str">
        <f t="shared" ref="BE6:BE37" si="19">IF(L6="","999:99.99"," "&amp;LEFT(RIGHT("  "&amp;TEXT(L6,"0.00"),7),2)&amp;":"&amp;RIGHT(TEXT(L6,"0.00"),5))</f>
        <v>999:99.99</v>
      </c>
      <c r="BF6" s="4" t="str">
        <f t="shared" ref="BF6:BF37" si="20">IF(N6="","999:99.99"," "&amp;LEFT(RIGHT("  "&amp;TEXT(N6,"0.00"),7),2)&amp;":"&amp;RIGHT(TEXT(N6,"0.00"),5))</f>
        <v>999:99.99</v>
      </c>
      <c r="BG6" s="4" t="str">
        <f t="shared" ref="BG6:BG37" si="21">IF(P6="","999:99.99"," "&amp;LEFT(RIGHT("  "&amp;TEXT(P6,"0.00"),7),2)&amp;":"&amp;RIGHT(TEXT(P6,"0.00"),5))</f>
        <v>999:99.99</v>
      </c>
      <c r="BH6" s="4" t="str">
        <f t="shared" ref="BH6:BH37" si="22">YEAR(D6)&amp;RIGHT("0"&amp;MONTH(D6),2)&amp;RIGHT("0"&amp;DAY(D6),2)</f>
        <v>19000100</v>
      </c>
      <c r="BI6">
        <v>1</v>
      </c>
      <c r="BJ6" t="s">
        <v>183</v>
      </c>
      <c r="BK6"/>
      <c r="BL6">
        <f>IF(AK6&lt;4,AJ6,0)</f>
        <v>0</v>
      </c>
      <c r="BM6">
        <f>IF(AK6&gt;3,AJ6,0)</f>
        <v>0</v>
      </c>
      <c r="BN6" s="4" t="s">
        <v>217</v>
      </c>
      <c r="BO6" s="4">
        <f>COUNTIF($T$6:$T$75,1)</f>
        <v>0</v>
      </c>
      <c r="BP6" t="s">
        <v>183</v>
      </c>
      <c r="BQ6" s="4" t="s">
        <v>218</v>
      </c>
      <c r="BS6" t="s">
        <v>183</v>
      </c>
    </row>
    <row r="7" spans="1:71" ht="16.5" customHeight="1">
      <c r="A7" s="7" t="str">
        <f t="shared" ref="A7:A65" si="23">IF(D7="","",A6+1)</f>
        <v/>
      </c>
      <c r="B7" s="50"/>
      <c r="C7" s="51"/>
      <c r="D7" s="56"/>
      <c r="E7" s="57"/>
      <c r="F7" s="57"/>
      <c r="G7" s="57"/>
      <c r="H7" s="57"/>
      <c r="I7" s="58"/>
      <c r="J7" s="59"/>
      <c r="K7" s="58"/>
      <c r="L7" s="59"/>
      <c r="M7" s="60"/>
      <c r="N7" s="61"/>
      <c r="O7" s="41"/>
      <c r="P7" s="29"/>
      <c r="Q7" s="7" t="str">
        <f t="shared" ref="Q7:Q70" si="24">IF(OR(D7="",S7&lt;6,S7&gt;17),"",VLOOKUP(S7,$BI$18:$BK$117,2,0))</f>
        <v/>
      </c>
      <c r="R7" s="7" t="str">
        <f t="shared" ref="R7:R70" si="25">IF(D7="","",DATEDIF(D7,$AI$1,"Y"))</f>
        <v/>
      </c>
      <c r="S7" s="7" t="str">
        <f t="shared" ref="S7:S70" si="26">IF(D7="","",DATEDIF(D7,$AI$2,"Y"))</f>
        <v/>
      </c>
      <c r="T7" s="7" t="str">
        <f t="shared" ref="T7:T70" si="27">IF(D7="","",VLOOKUP(IF(LEFT(Q7,1)="中",13,IF(LEFT(Q7,1)="高",16,R7)),$BI$18:$BK$117,3,0))</f>
        <v/>
      </c>
      <c r="U7" s="69" t="str">
        <f t="shared" ref="U7:U70" si="28">IF(D7="","",VLOOKUP(T7,$BI$6:$BJ$15,2,0))</f>
        <v/>
      </c>
      <c r="V7" s="105"/>
      <c r="W7" s="9"/>
      <c r="X7" s="11">
        <f t="shared" si="0"/>
        <v>0</v>
      </c>
      <c r="Y7" s="11">
        <f t="shared" si="1"/>
        <v>0</v>
      </c>
      <c r="Z7" s="4" t="str">
        <f t="shared" si="2"/>
        <v/>
      </c>
      <c r="AA7" s="4" t="str">
        <f t="shared" si="3"/>
        <v/>
      </c>
      <c r="AC7" s="18" t="s">
        <v>179</v>
      </c>
      <c r="AD7" s="6">
        <v>1</v>
      </c>
      <c r="AE7" s="6">
        <v>100</v>
      </c>
      <c r="AF7" s="4">
        <f t="shared" ref="AF7:AF44" si="29">LEN(Z7)+LEN(AA7)</f>
        <v>0</v>
      </c>
      <c r="AG7" s="4">
        <f t="shared" ref="AG7:AG65" si="30">AG6+IF(OR(AI7="",AJ7=0),0,1)</f>
        <v>0</v>
      </c>
      <c r="AH7" s="4" t="str">
        <f t="shared" ref="AH7:AH65" si="31">IF(OR(AI7="",AJ7=0),"",AG7)</f>
        <v/>
      </c>
      <c r="AI7" s="4" t="str">
        <f t="shared" si="4"/>
        <v/>
      </c>
      <c r="AJ7" s="11">
        <f t="shared" si="5"/>
        <v>0</v>
      </c>
      <c r="AK7" s="4" t="str">
        <f t="shared" ref="AK7:AK70" si="32">T7</f>
        <v/>
      </c>
      <c r="AL7" s="4">
        <v>5</v>
      </c>
      <c r="AM7" s="4" t="str">
        <f t="shared" si="6"/>
        <v xml:space="preserve"> </v>
      </c>
      <c r="AN7" s="4" t="str">
        <f t="shared" si="7"/>
        <v xml:space="preserve">  </v>
      </c>
      <c r="AO7" s="4" t="str">
        <f t="shared" si="8"/>
        <v/>
      </c>
      <c r="AP7" s="4" t="str">
        <f t="shared" si="9"/>
        <v/>
      </c>
      <c r="AU7" s="4" t="str">
        <f t="shared" ref="AU7:AU38" si="33">IF(I7="","",VLOOKUP(I7,$AC$6:$AD$23,2,0))</f>
        <v/>
      </c>
      <c r="AV7" s="4" t="str">
        <f t="shared" si="10"/>
        <v/>
      </c>
      <c r="AW7" s="4" t="str">
        <f t="shared" si="11"/>
        <v/>
      </c>
      <c r="AX7" s="4" t="str">
        <f t="shared" si="12"/>
        <v/>
      </c>
      <c r="AY7" s="4" t="str">
        <f t="shared" si="13"/>
        <v/>
      </c>
      <c r="AZ7" s="4" t="str">
        <f t="shared" si="14"/>
        <v/>
      </c>
      <c r="BA7" s="4" t="str">
        <f t="shared" si="15"/>
        <v/>
      </c>
      <c r="BB7" s="4" t="str">
        <f t="shared" si="16"/>
        <v/>
      </c>
      <c r="BC7" s="4">
        <f t="shared" si="17"/>
        <v>0</v>
      </c>
      <c r="BD7" s="4" t="str">
        <f t="shared" si="18"/>
        <v>999:99.99</v>
      </c>
      <c r="BE7" s="4" t="str">
        <f t="shared" si="19"/>
        <v>999:99.99</v>
      </c>
      <c r="BF7" s="4" t="str">
        <f t="shared" si="20"/>
        <v>999:99.99</v>
      </c>
      <c r="BG7" s="4" t="str">
        <f t="shared" si="21"/>
        <v>999:99.99</v>
      </c>
      <c r="BH7" s="4" t="str">
        <f t="shared" si="22"/>
        <v>19000100</v>
      </c>
      <c r="BI7">
        <v>2</v>
      </c>
      <c r="BJ7" t="s">
        <v>184</v>
      </c>
      <c r="BK7"/>
      <c r="BL7">
        <f t="shared" ref="BL7:BL70" si="34">IF(AK7&lt;4,AJ7,0)</f>
        <v>0</v>
      </c>
      <c r="BM7">
        <f t="shared" ref="BM7:BM70" si="35">IF(AK7&gt;3,AJ7,0)</f>
        <v>0</v>
      </c>
      <c r="BO7" s="4">
        <f>COUNTIF($T$6:$T$75,2)</f>
        <v>0</v>
      </c>
      <c r="BP7" t="s">
        <v>184</v>
      </c>
      <c r="BS7" t="s">
        <v>184</v>
      </c>
    </row>
    <row r="8" spans="1:71" ht="16.5" customHeight="1">
      <c r="A8" s="7" t="str">
        <f t="shared" si="23"/>
        <v/>
      </c>
      <c r="B8" s="50"/>
      <c r="C8" s="51"/>
      <c r="D8" s="56"/>
      <c r="E8" s="57"/>
      <c r="F8" s="57"/>
      <c r="G8" s="57"/>
      <c r="H8" s="57"/>
      <c r="I8" s="58"/>
      <c r="J8" s="59"/>
      <c r="K8" s="58"/>
      <c r="L8" s="59"/>
      <c r="M8" s="60"/>
      <c r="N8" s="61"/>
      <c r="O8" s="41"/>
      <c r="P8" s="29"/>
      <c r="Q8" s="7" t="str">
        <f t="shared" si="24"/>
        <v/>
      </c>
      <c r="R8" s="7" t="str">
        <f t="shared" si="25"/>
        <v/>
      </c>
      <c r="S8" s="7" t="str">
        <f t="shared" si="26"/>
        <v/>
      </c>
      <c r="T8" s="7" t="str">
        <f t="shared" si="27"/>
        <v/>
      </c>
      <c r="U8" s="69" t="str">
        <f t="shared" si="28"/>
        <v/>
      </c>
      <c r="V8" s="105"/>
      <c r="W8" s="9"/>
      <c r="X8" s="11">
        <f t="shared" si="0"/>
        <v>0</v>
      </c>
      <c r="Y8" s="11">
        <f t="shared" si="1"/>
        <v>0</v>
      </c>
      <c r="Z8" s="4" t="str">
        <f t="shared" si="2"/>
        <v/>
      </c>
      <c r="AA8" s="4" t="str">
        <f t="shared" si="3"/>
        <v/>
      </c>
      <c r="AC8" s="18" t="s">
        <v>211</v>
      </c>
      <c r="AD8" s="6">
        <v>1</v>
      </c>
      <c r="AE8" s="6">
        <v>400</v>
      </c>
      <c r="AF8" s="4">
        <f t="shared" si="29"/>
        <v>0</v>
      </c>
      <c r="AG8" s="4">
        <f t="shared" si="30"/>
        <v>0</v>
      </c>
      <c r="AH8" s="4" t="str">
        <f t="shared" si="31"/>
        <v/>
      </c>
      <c r="AI8" s="4" t="str">
        <f t="shared" si="4"/>
        <v/>
      </c>
      <c r="AJ8" s="11">
        <f t="shared" si="5"/>
        <v>0</v>
      </c>
      <c r="AK8" s="4" t="str">
        <f t="shared" si="32"/>
        <v/>
      </c>
      <c r="AL8" s="4">
        <v>5</v>
      </c>
      <c r="AM8" s="4" t="str">
        <f t="shared" si="6"/>
        <v xml:space="preserve"> </v>
      </c>
      <c r="AN8" s="4" t="str">
        <f t="shared" si="7"/>
        <v xml:space="preserve">  </v>
      </c>
      <c r="AO8" s="4" t="str">
        <f t="shared" si="8"/>
        <v/>
      </c>
      <c r="AP8" s="4" t="str">
        <f t="shared" si="9"/>
        <v/>
      </c>
      <c r="AU8" s="4" t="str">
        <f t="shared" si="33"/>
        <v/>
      </c>
      <c r="AV8" s="4" t="str">
        <f t="shared" si="10"/>
        <v/>
      </c>
      <c r="AW8" s="4" t="str">
        <f t="shared" si="11"/>
        <v/>
      </c>
      <c r="AX8" s="4" t="str">
        <f t="shared" si="12"/>
        <v/>
      </c>
      <c r="AY8" s="4" t="str">
        <f t="shared" si="13"/>
        <v/>
      </c>
      <c r="AZ8" s="4" t="str">
        <f t="shared" si="14"/>
        <v/>
      </c>
      <c r="BA8" s="4" t="str">
        <f t="shared" si="15"/>
        <v/>
      </c>
      <c r="BB8" s="4" t="str">
        <f t="shared" si="16"/>
        <v/>
      </c>
      <c r="BC8" s="4">
        <f t="shared" si="17"/>
        <v>0</v>
      </c>
      <c r="BD8" s="4" t="str">
        <f t="shared" si="18"/>
        <v>999:99.99</v>
      </c>
      <c r="BE8" s="4" t="str">
        <f t="shared" si="19"/>
        <v>999:99.99</v>
      </c>
      <c r="BF8" s="4" t="str">
        <f t="shared" si="20"/>
        <v>999:99.99</v>
      </c>
      <c r="BG8" s="4" t="str">
        <f t="shared" si="21"/>
        <v>999:99.99</v>
      </c>
      <c r="BH8" s="4" t="str">
        <f t="shared" si="22"/>
        <v>19000100</v>
      </c>
      <c r="BI8">
        <v>3</v>
      </c>
      <c r="BJ8" t="s">
        <v>185</v>
      </c>
      <c r="BK8"/>
      <c r="BL8">
        <f t="shared" si="34"/>
        <v>0</v>
      </c>
      <c r="BM8">
        <f t="shared" si="35"/>
        <v>0</v>
      </c>
      <c r="BO8" s="4">
        <f>COUNTIF($T$6:$T$75,3)</f>
        <v>0</v>
      </c>
      <c r="BP8" t="s">
        <v>185</v>
      </c>
      <c r="BS8" t="s">
        <v>185</v>
      </c>
    </row>
    <row r="9" spans="1:71" ht="16.5" customHeight="1">
      <c r="A9" s="7" t="str">
        <f t="shared" si="23"/>
        <v/>
      </c>
      <c r="B9" s="50"/>
      <c r="C9" s="51"/>
      <c r="D9" s="56"/>
      <c r="E9" s="57"/>
      <c r="F9" s="57"/>
      <c r="G9" s="57"/>
      <c r="H9" s="57"/>
      <c r="I9" s="58"/>
      <c r="J9" s="59"/>
      <c r="K9" s="58"/>
      <c r="L9" s="59"/>
      <c r="M9" s="60"/>
      <c r="N9" s="61"/>
      <c r="O9" s="41"/>
      <c r="P9" s="29"/>
      <c r="Q9" s="7" t="str">
        <f t="shared" si="24"/>
        <v/>
      </c>
      <c r="R9" s="7" t="str">
        <f t="shared" si="25"/>
        <v/>
      </c>
      <c r="S9" s="7" t="str">
        <f t="shared" si="26"/>
        <v/>
      </c>
      <c r="T9" s="7" t="str">
        <f t="shared" si="27"/>
        <v/>
      </c>
      <c r="U9" s="69" t="str">
        <f t="shared" si="28"/>
        <v/>
      </c>
      <c r="V9" s="105"/>
      <c r="W9" s="9"/>
      <c r="X9" s="11">
        <f t="shared" si="0"/>
        <v>0</v>
      </c>
      <c r="Y9" s="11">
        <f t="shared" si="1"/>
        <v>0</v>
      </c>
      <c r="Z9" s="4" t="str">
        <f t="shared" si="2"/>
        <v/>
      </c>
      <c r="AA9" s="4" t="str">
        <f t="shared" si="3"/>
        <v/>
      </c>
      <c r="AC9" s="18" t="s">
        <v>223</v>
      </c>
      <c r="AD9" s="6">
        <v>2</v>
      </c>
      <c r="AE9">
        <v>200</v>
      </c>
      <c r="AF9" s="4">
        <f t="shared" si="29"/>
        <v>0</v>
      </c>
      <c r="AG9" s="4">
        <f t="shared" si="30"/>
        <v>0</v>
      </c>
      <c r="AH9" s="4" t="str">
        <f t="shared" si="31"/>
        <v/>
      </c>
      <c r="AI9" s="4" t="str">
        <f t="shared" si="4"/>
        <v/>
      </c>
      <c r="AJ9" s="11">
        <f t="shared" si="5"/>
        <v>0</v>
      </c>
      <c r="AK9" s="4" t="str">
        <f t="shared" si="32"/>
        <v/>
      </c>
      <c r="AL9" s="4">
        <v>5</v>
      </c>
      <c r="AM9" s="4" t="str">
        <f t="shared" si="6"/>
        <v xml:space="preserve"> </v>
      </c>
      <c r="AN9" s="4" t="str">
        <f t="shared" si="7"/>
        <v xml:space="preserve">  </v>
      </c>
      <c r="AO9" s="4" t="str">
        <f t="shared" si="8"/>
        <v/>
      </c>
      <c r="AP9" s="4" t="str">
        <f t="shared" si="9"/>
        <v/>
      </c>
      <c r="AU9" s="4" t="str">
        <f t="shared" si="33"/>
        <v/>
      </c>
      <c r="AV9" s="4" t="str">
        <f t="shared" si="10"/>
        <v/>
      </c>
      <c r="AW9" s="4" t="str">
        <f t="shared" si="11"/>
        <v/>
      </c>
      <c r="AX9" s="4" t="str">
        <f t="shared" si="12"/>
        <v/>
      </c>
      <c r="AY9" s="4" t="str">
        <f t="shared" si="13"/>
        <v/>
      </c>
      <c r="AZ9" s="4" t="str">
        <f t="shared" si="14"/>
        <v/>
      </c>
      <c r="BA9" s="4" t="str">
        <f t="shared" si="15"/>
        <v/>
      </c>
      <c r="BB9" s="4" t="str">
        <f t="shared" si="16"/>
        <v/>
      </c>
      <c r="BC9" s="4">
        <f t="shared" si="17"/>
        <v>0</v>
      </c>
      <c r="BD9" s="4" t="str">
        <f t="shared" si="18"/>
        <v>999:99.99</v>
      </c>
      <c r="BE9" s="4" t="str">
        <f t="shared" si="19"/>
        <v>999:99.99</v>
      </c>
      <c r="BF9" s="4" t="str">
        <f t="shared" si="20"/>
        <v>999:99.99</v>
      </c>
      <c r="BG9" s="4" t="str">
        <f t="shared" si="21"/>
        <v>999:99.99</v>
      </c>
      <c r="BH9" s="4" t="str">
        <f t="shared" si="22"/>
        <v>19000100</v>
      </c>
      <c r="BI9">
        <v>4</v>
      </c>
      <c r="BJ9" t="s">
        <v>186</v>
      </c>
      <c r="BK9"/>
      <c r="BL9">
        <f t="shared" si="34"/>
        <v>0</v>
      </c>
      <c r="BM9">
        <f t="shared" si="35"/>
        <v>0</v>
      </c>
      <c r="BO9" s="4">
        <f>COUNTIF($T$6:$T$75,4)</f>
        <v>0</v>
      </c>
      <c r="BP9" t="s">
        <v>186</v>
      </c>
      <c r="BS9" t="s">
        <v>186</v>
      </c>
    </row>
    <row r="10" spans="1:71" ht="16.5" customHeight="1">
      <c r="A10" s="7" t="str">
        <f t="shared" si="23"/>
        <v/>
      </c>
      <c r="B10" s="50"/>
      <c r="C10" s="51"/>
      <c r="D10" s="56"/>
      <c r="E10" s="57"/>
      <c r="F10" s="57"/>
      <c r="G10" s="57"/>
      <c r="H10" s="57"/>
      <c r="I10" s="58"/>
      <c r="J10" s="59"/>
      <c r="K10" s="58"/>
      <c r="L10" s="59"/>
      <c r="M10" s="60"/>
      <c r="N10" s="61"/>
      <c r="O10" s="41"/>
      <c r="P10" s="29"/>
      <c r="Q10" s="7" t="str">
        <f t="shared" si="24"/>
        <v/>
      </c>
      <c r="R10" s="7" t="str">
        <f t="shared" si="25"/>
        <v/>
      </c>
      <c r="S10" s="7" t="str">
        <f t="shared" si="26"/>
        <v/>
      </c>
      <c r="T10" s="7" t="str">
        <f t="shared" si="27"/>
        <v/>
      </c>
      <c r="U10" s="69" t="str">
        <f t="shared" si="28"/>
        <v/>
      </c>
      <c r="V10" s="105"/>
      <c r="W10" s="9"/>
      <c r="X10" s="11">
        <f t="shared" si="0"/>
        <v>0</v>
      </c>
      <c r="Y10" s="11">
        <f t="shared" si="1"/>
        <v>0</v>
      </c>
      <c r="Z10" s="4" t="str">
        <f t="shared" si="2"/>
        <v/>
      </c>
      <c r="AA10" s="4" t="str">
        <f t="shared" si="3"/>
        <v/>
      </c>
      <c r="AC10" s="18" t="s">
        <v>180</v>
      </c>
      <c r="AD10" s="6">
        <v>4</v>
      </c>
      <c r="AE10">
        <v>100</v>
      </c>
      <c r="AF10" s="4">
        <f t="shared" si="29"/>
        <v>0</v>
      </c>
      <c r="AG10" s="4">
        <f t="shared" si="30"/>
        <v>0</v>
      </c>
      <c r="AH10" s="4" t="str">
        <f t="shared" si="31"/>
        <v/>
      </c>
      <c r="AI10" s="4" t="str">
        <f t="shared" si="4"/>
        <v/>
      </c>
      <c r="AJ10" s="11">
        <f t="shared" si="5"/>
        <v>0</v>
      </c>
      <c r="AK10" s="4" t="str">
        <f t="shared" si="32"/>
        <v/>
      </c>
      <c r="AL10" s="4">
        <v>5</v>
      </c>
      <c r="AM10" s="4" t="str">
        <f t="shared" si="6"/>
        <v xml:space="preserve"> </v>
      </c>
      <c r="AN10" s="4" t="str">
        <f t="shared" si="7"/>
        <v xml:space="preserve">  </v>
      </c>
      <c r="AO10" s="4" t="str">
        <f t="shared" si="8"/>
        <v/>
      </c>
      <c r="AP10" s="4" t="str">
        <f t="shared" si="9"/>
        <v/>
      </c>
      <c r="AU10" s="4" t="str">
        <f t="shared" si="33"/>
        <v/>
      </c>
      <c r="AV10" s="4" t="str">
        <f t="shared" si="10"/>
        <v/>
      </c>
      <c r="AW10" s="4" t="str">
        <f t="shared" si="11"/>
        <v/>
      </c>
      <c r="AX10" s="4" t="str">
        <f t="shared" si="12"/>
        <v/>
      </c>
      <c r="AY10" s="4" t="str">
        <f t="shared" si="13"/>
        <v/>
      </c>
      <c r="AZ10" s="4" t="str">
        <f t="shared" si="14"/>
        <v/>
      </c>
      <c r="BA10" s="4" t="str">
        <f t="shared" si="15"/>
        <v/>
      </c>
      <c r="BB10" s="4" t="str">
        <f t="shared" si="16"/>
        <v/>
      </c>
      <c r="BC10" s="4">
        <f t="shared" si="17"/>
        <v>0</v>
      </c>
      <c r="BD10" s="4" t="str">
        <f t="shared" si="18"/>
        <v>999:99.99</v>
      </c>
      <c r="BE10" s="4" t="str">
        <f t="shared" si="19"/>
        <v>999:99.99</v>
      </c>
      <c r="BF10" s="4" t="str">
        <f t="shared" si="20"/>
        <v>999:99.99</v>
      </c>
      <c r="BG10" s="4" t="str">
        <f t="shared" si="21"/>
        <v>999:99.99</v>
      </c>
      <c r="BH10" s="4" t="str">
        <f t="shared" si="22"/>
        <v>19000100</v>
      </c>
      <c r="BI10">
        <v>5</v>
      </c>
      <c r="BJ10" t="s">
        <v>187</v>
      </c>
      <c r="BK10"/>
      <c r="BL10">
        <f t="shared" si="34"/>
        <v>0</v>
      </c>
      <c r="BM10">
        <f t="shared" si="35"/>
        <v>0</v>
      </c>
      <c r="BO10" s="4">
        <f>COUNTIF($T$6:$T$75,5)</f>
        <v>0</v>
      </c>
      <c r="BP10" t="s">
        <v>187</v>
      </c>
      <c r="BS10" t="s">
        <v>187</v>
      </c>
    </row>
    <row r="11" spans="1:71" ht="16.5" customHeight="1">
      <c r="A11" s="7" t="str">
        <f t="shared" si="23"/>
        <v/>
      </c>
      <c r="B11" s="50"/>
      <c r="C11" s="51"/>
      <c r="D11" s="56"/>
      <c r="E11" s="57"/>
      <c r="F11" s="57"/>
      <c r="G11" s="57"/>
      <c r="H11" s="57"/>
      <c r="I11" s="58"/>
      <c r="J11" s="59"/>
      <c r="K11" s="58"/>
      <c r="L11" s="59"/>
      <c r="M11" s="60"/>
      <c r="N11" s="61"/>
      <c r="O11" s="41"/>
      <c r="P11" s="29"/>
      <c r="Q11" s="7" t="str">
        <f t="shared" si="24"/>
        <v/>
      </c>
      <c r="R11" s="7" t="str">
        <f t="shared" si="25"/>
        <v/>
      </c>
      <c r="S11" s="7" t="str">
        <f t="shared" si="26"/>
        <v/>
      </c>
      <c r="T11" s="7" t="str">
        <f t="shared" si="27"/>
        <v/>
      </c>
      <c r="U11" s="69" t="str">
        <f t="shared" si="28"/>
        <v/>
      </c>
      <c r="V11" s="105"/>
      <c r="W11" s="9"/>
      <c r="X11" s="11">
        <f t="shared" si="0"/>
        <v>0</v>
      </c>
      <c r="Y11" s="11">
        <f t="shared" si="1"/>
        <v>0</v>
      </c>
      <c r="Z11" s="4" t="str">
        <f t="shared" si="2"/>
        <v/>
      </c>
      <c r="AA11" s="4" t="str">
        <f t="shared" si="3"/>
        <v/>
      </c>
      <c r="AC11" s="18" t="s">
        <v>181</v>
      </c>
      <c r="AD11" s="6">
        <v>5</v>
      </c>
      <c r="AE11">
        <v>100</v>
      </c>
      <c r="AF11" s="4">
        <f t="shared" si="29"/>
        <v>0</v>
      </c>
      <c r="AG11" s="4">
        <f t="shared" si="30"/>
        <v>0</v>
      </c>
      <c r="AH11" s="4" t="str">
        <f t="shared" si="31"/>
        <v/>
      </c>
      <c r="AI11" s="4" t="str">
        <f t="shared" si="4"/>
        <v/>
      </c>
      <c r="AJ11" s="11">
        <f t="shared" si="5"/>
        <v>0</v>
      </c>
      <c r="AK11" s="4" t="str">
        <f t="shared" si="32"/>
        <v/>
      </c>
      <c r="AL11" s="4">
        <v>5</v>
      </c>
      <c r="AM11" s="4" t="str">
        <f t="shared" si="6"/>
        <v xml:space="preserve"> </v>
      </c>
      <c r="AN11" s="4" t="str">
        <f t="shared" si="7"/>
        <v xml:space="preserve">  </v>
      </c>
      <c r="AO11" s="4" t="str">
        <f t="shared" si="8"/>
        <v/>
      </c>
      <c r="AP11" s="4" t="str">
        <f t="shared" si="9"/>
        <v/>
      </c>
      <c r="AU11" s="4" t="str">
        <f t="shared" si="33"/>
        <v/>
      </c>
      <c r="AV11" s="4" t="str">
        <f t="shared" si="10"/>
        <v/>
      </c>
      <c r="AW11" s="4" t="str">
        <f t="shared" si="11"/>
        <v/>
      </c>
      <c r="AX11" s="4" t="str">
        <f t="shared" si="12"/>
        <v/>
      </c>
      <c r="AY11" s="4" t="str">
        <f t="shared" si="13"/>
        <v/>
      </c>
      <c r="AZ11" s="4" t="str">
        <f t="shared" si="14"/>
        <v/>
      </c>
      <c r="BA11" s="4" t="str">
        <f t="shared" si="15"/>
        <v/>
      </c>
      <c r="BB11" s="4" t="str">
        <f t="shared" si="16"/>
        <v/>
      </c>
      <c r="BC11" s="4">
        <f t="shared" si="17"/>
        <v>0</v>
      </c>
      <c r="BD11" s="4" t="str">
        <f t="shared" si="18"/>
        <v>999:99.99</v>
      </c>
      <c r="BE11" s="4" t="str">
        <f t="shared" si="19"/>
        <v>999:99.99</v>
      </c>
      <c r="BF11" s="4" t="str">
        <f t="shared" si="20"/>
        <v>999:99.99</v>
      </c>
      <c r="BG11" s="4" t="str">
        <f t="shared" si="21"/>
        <v>999:99.99</v>
      </c>
      <c r="BH11" s="4" t="str">
        <f t="shared" si="22"/>
        <v>19000100</v>
      </c>
      <c r="BI11">
        <v>6</v>
      </c>
      <c r="BJ11" t="s">
        <v>188</v>
      </c>
      <c r="BK11"/>
      <c r="BL11">
        <f t="shared" si="34"/>
        <v>0</v>
      </c>
      <c r="BM11">
        <f t="shared" si="35"/>
        <v>0</v>
      </c>
      <c r="BO11" s="4">
        <f>COUNTIF($T$6:$T$75,6)</f>
        <v>0</v>
      </c>
      <c r="BP11" t="s">
        <v>188</v>
      </c>
      <c r="BS11" t="s">
        <v>188</v>
      </c>
    </row>
    <row r="12" spans="1:71" ht="16.5" customHeight="1">
      <c r="A12" s="7" t="str">
        <f t="shared" si="23"/>
        <v/>
      </c>
      <c r="B12" s="50"/>
      <c r="C12" s="51"/>
      <c r="D12" s="56"/>
      <c r="E12" s="57"/>
      <c r="F12" s="57"/>
      <c r="G12" s="57"/>
      <c r="H12" s="57"/>
      <c r="I12" s="58"/>
      <c r="J12" s="59"/>
      <c r="K12" s="58"/>
      <c r="L12" s="59"/>
      <c r="M12" s="60"/>
      <c r="N12" s="61"/>
      <c r="O12" s="41"/>
      <c r="P12" s="29"/>
      <c r="Q12" s="7" t="str">
        <f t="shared" si="24"/>
        <v/>
      </c>
      <c r="R12" s="7" t="str">
        <f t="shared" si="25"/>
        <v/>
      </c>
      <c r="S12" s="7" t="str">
        <f t="shared" si="26"/>
        <v/>
      </c>
      <c r="T12" s="7" t="str">
        <f t="shared" si="27"/>
        <v/>
      </c>
      <c r="U12" s="69" t="str">
        <f t="shared" si="28"/>
        <v/>
      </c>
      <c r="V12" s="105"/>
      <c r="W12" s="9"/>
      <c r="X12" s="11">
        <f t="shared" si="0"/>
        <v>0</v>
      </c>
      <c r="Y12" s="11">
        <f t="shared" si="1"/>
        <v>0</v>
      </c>
      <c r="Z12" s="4" t="str">
        <f t="shared" si="2"/>
        <v/>
      </c>
      <c r="AA12" s="4" t="str">
        <f t="shared" si="3"/>
        <v/>
      </c>
      <c r="AC12" s="18" t="s">
        <v>182</v>
      </c>
      <c r="AD12">
        <v>0</v>
      </c>
      <c r="AE12">
        <v>100</v>
      </c>
      <c r="AF12" s="4">
        <f t="shared" si="29"/>
        <v>0</v>
      </c>
      <c r="AG12" s="4">
        <f t="shared" si="30"/>
        <v>0</v>
      </c>
      <c r="AH12" s="4" t="str">
        <f t="shared" si="31"/>
        <v/>
      </c>
      <c r="AI12" s="4" t="str">
        <f t="shared" si="4"/>
        <v/>
      </c>
      <c r="AJ12" s="11">
        <f t="shared" si="5"/>
        <v>0</v>
      </c>
      <c r="AK12" s="4" t="str">
        <f t="shared" si="32"/>
        <v/>
      </c>
      <c r="AL12" s="4">
        <v>5</v>
      </c>
      <c r="AM12" s="4" t="str">
        <f t="shared" si="6"/>
        <v xml:space="preserve"> </v>
      </c>
      <c r="AN12" s="4" t="str">
        <f t="shared" si="7"/>
        <v xml:space="preserve">  </v>
      </c>
      <c r="AO12" s="4" t="str">
        <f t="shared" si="8"/>
        <v/>
      </c>
      <c r="AP12" s="4" t="str">
        <f t="shared" si="9"/>
        <v/>
      </c>
      <c r="AU12" s="4" t="str">
        <f t="shared" si="33"/>
        <v/>
      </c>
      <c r="AV12" s="4" t="str">
        <f t="shared" si="10"/>
        <v/>
      </c>
      <c r="AW12" s="4" t="str">
        <f t="shared" si="11"/>
        <v/>
      </c>
      <c r="AX12" s="4" t="str">
        <f t="shared" si="12"/>
        <v/>
      </c>
      <c r="AY12" s="4" t="str">
        <f t="shared" si="13"/>
        <v/>
      </c>
      <c r="AZ12" s="4" t="str">
        <f t="shared" si="14"/>
        <v/>
      </c>
      <c r="BA12" s="4" t="str">
        <f t="shared" si="15"/>
        <v/>
      </c>
      <c r="BB12" s="4" t="str">
        <f t="shared" si="16"/>
        <v/>
      </c>
      <c r="BC12" s="4">
        <f t="shared" si="17"/>
        <v>0</v>
      </c>
      <c r="BD12" s="4" t="str">
        <f t="shared" si="18"/>
        <v>999:99.99</v>
      </c>
      <c r="BE12" s="4" t="str">
        <f t="shared" si="19"/>
        <v>999:99.99</v>
      </c>
      <c r="BF12" s="4" t="str">
        <f t="shared" si="20"/>
        <v>999:99.99</v>
      </c>
      <c r="BG12" s="4" t="str">
        <f t="shared" si="21"/>
        <v>999:99.99</v>
      </c>
      <c r="BH12" s="4" t="str">
        <f t="shared" si="22"/>
        <v>19000100</v>
      </c>
      <c r="BI12">
        <v>7</v>
      </c>
      <c r="BJ12" t="s">
        <v>189</v>
      </c>
      <c r="BK12"/>
      <c r="BL12">
        <f t="shared" si="34"/>
        <v>0</v>
      </c>
      <c r="BM12">
        <f t="shared" si="35"/>
        <v>0</v>
      </c>
      <c r="BO12" s="4">
        <f>COUNTIF($T$6:$T$75,7)</f>
        <v>0</v>
      </c>
      <c r="BP12" t="s">
        <v>189</v>
      </c>
      <c r="BS12" t="s">
        <v>189</v>
      </c>
    </row>
    <row r="13" spans="1:71" ht="16.5" customHeight="1">
      <c r="A13" s="7" t="str">
        <f t="shared" si="23"/>
        <v/>
      </c>
      <c r="B13" s="50"/>
      <c r="C13" s="51"/>
      <c r="D13" s="56"/>
      <c r="E13" s="57"/>
      <c r="F13" s="57"/>
      <c r="G13" s="57"/>
      <c r="H13" s="57"/>
      <c r="I13" s="58"/>
      <c r="J13" s="59"/>
      <c r="K13" s="58"/>
      <c r="L13" s="59"/>
      <c r="M13" s="60"/>
      <c r="N13" s="61"/>
      <c r="O13" s="41"/>
      <c r="P13" s="29"/>
      <c r="Q13" s="7" t="str">
        <f t="shared" si="24"/>
        <v/>
      </c>
      <c r="R13" s="7" t="str">
        <f t="shared" si="25"/>
        <v/>
      </c>
      <c r="S13" s="7" t="str">
        <f t="shared" si="26"/>
        <v/>
      </c>
      <c r="T13" s="7" t="str">
        <f t="shared" si="27"/>
        <v/>
      </c>
      <c r="U13" s="69" t="str">
        <f t="shared" si="28"/>
        <v/>
      </c>
      <c r="V13" s="105"/>
      <c r="W13" s="9"/>
      <c r="X13" s="11">
        <f t="shared" si="0"/>
        <v>0</v>
      </c>
      <c r="Y13" s="11">
        <f t="shared" si="1"/>
        <v>0</v>
      </c>
      <c r="Z13" s="4" t="str">
        <f t="shared" si="2"/>
        <v/>
      </c>
      <c r="AA13" s="4" t="str">
        <f t="shared" si="3"/>
        <v/>
      </c>
      <c r="AC13" s="18"/>
      <c r="AD13"/>
      <c r="AE13"/>
      <c r="AF13" s="4">
        <f t="shared" si="29"/>
        <v>0</v>
      </c>
      <c r="AG13" s="4">
        <f t="shared" si="30"/>
        <v>0</v>
      </c>
      <c r="AH13" s="4" t="str">
        <f t="shared" si="31"/>
        <v/>
      </c>
      <c r="AI13" s="4" t="str">
        <f t="shared" si="4"/>
        <v/>
      </c>
      <c r="AJ13" s="11">
        <f t="shared" si="5"/>
        <v>0</v>
      </c>
      <c r="AK13" s="4" t="str">
        <f t="shared" si="32"/>
        <v/>
      </c>
      <c r="AL13" s="4">
        <v>5</v>
      </c>
      <c r="AM13" s="4" t="str">
        <f t="shared" si="6"/>
        <v xml:space="preserve"> </v>
      </c>
      <c r="AN13" s="4" t="str">
        <f t="shared" si="7"/>
        <v xml:space="preserve">  </v>
      </c>
      <c r="AO13" s="4" t="str">
        <f t="shared" si="8"/>
        <v/>
      </c>
      <c r="AP13" s="4" t="str">
        <f t="shared" si="9"/>
        <v/>
      </c>
      <c r="AU13" s="4" t="str">
        <f t="shared" si="33"/>
        <v/>
      </c>
      <c r="AV13" s="4" t="str">
        <f t="shared" si="10"/>
        <v/>
      </c>
      <c r="AW13" s="4" t="str">
        <f t="shared" si="11"/>
        <v/>
      </c>
      <c r="AX13" s="4" t="str">
        <f t="shared" si="12"/>
        <v/>
      </c>
      <c r="AY13" s="4" t="str">
        <f t="shared" si="13"/>
        <v/>
      </c>
      <c r="AZ13" s="4" t="str">
        <f t="shared" si="14"/>
        <v/>
      </c>
      <c r="BA13" s="4" t="str">
        <f t="shared" si="15"/>
        <v/>
      </c>
      <c r="BB13" s="4" t="str">
        <f t="shared" si="16"/>
        <v/>
      </c>
      <c r="BC13" s="4">
        <f t="shared" si="17"/>
        <v>0</v>
      </c>
      <c r="BD13" s="4" t="str">
        <f t="shared" si="18"/>
        <v>999:99.99</v>
      </c>
      <c r="BE13" s="4" t="str">
        <f t="shared" si="19"/>
        <v>999:99.99</v>
      </c>
      <c r="BF13" s="4" t="str">
        <f t="shared" si="20"/>
        <v>999:99.99</v>
      </c>
      <c r="BG13" s="4" t="str">
        <f t="shared" si="21"/>
        <v>999:99.99</v>
      </c>
      <c r="BH13" s="4" t="str">
        <f t="shared" si="22"/>
        <v>19000100</v>
      </c>
      <c r="BI13">
        <v>8</v>
      </c>
      <c r="BJ13" t="s">
        <v>190</v>
      </c>
      <c r="BK13"/>
      <c r="BL13">
        <f t="shared" si="34"/>
        <v>0</v>
      </c>
      <c r="BM13">
        <f t="shared" si="35"/>
        <v>0</v>
      </c>
      <c r="BO13" s="4">
        <f>COUNTIF($T$6:$T$75,8)</f>
        <v>0</v>
      </c>
      <c r="BP13" t="s">
        <v>190</v>
      </c>
      <c r="BS13" t="s">
        <v>190</v>
      </c>
    </row>
    <row r="14" spans="1:71" ht="16.5" customHeight="1">
      <c r="A14" s="7" t="str">
        <f t="shared" si="23"/>
        <v/>
      </c>
      <c r="B14" s="50"/>
      <c r="C14" s="51"/>
      <c r="D14" s="56"/>
      <c r="E14" s="57"/>
      <c r="F14" s="57"/>
      <c r="G14" s="57"/>
      <c r="H14" s="57"/>
      <c r="I14" s="58"/>
      <c r="J14" s="59"/>
      <c r="K14" s="58"/>
      <c r="L14" s="59"/>
      <c r="M14" s="60"/>
      <c r="N14" s="61"/>
      <c r="O14" s="41"/>
      <c r="P14" s="29"/>
      <c r="Q14" s="7" t="str">
        <f t="shared" si="24"/>
        <v/>
      </c>
      <c r="R14" s="7" t="str">
        <f t="shared" si="25"/>
        <v/>
      </c>
      <c r="S14" s="7" t="str">
        <f t="shared" si="26"/>
        <v/>
      </c>
      <c r="T14" s="7" t="str">
        <f t="shared" si="27"/>
        <v/>
      </c>
      <c r="U14" s="69" t="str">
        <f t="shared" si="28"/>
        <v/>
      </c>
      <c r="V14" s="105"/>
      <c r="W14" s="9"/>
      <c r="X14" s="11">
        <f t="shared" si="0"/>
        <v>0</v>
      </c>
      <c r="Y14" s="11">
        <f t="shared" si="1"/>
        <v>0</v>
      </c>
      <c r="Z14" s="4" t="str">
        <f t="shared" si="2"/>
        <v/>
      </c>
      <c r="AA14" s="4" t="str">
        <f t="shared" si="3"/>
        <v/>
      </c>
      <c r="AC14" s="18"/>
      <c r="AF14" s="4">
        <f t="shared" si="29"/>
        <v>0</v>
      </c>
      <c r="AG14" s="4">
        <f t="shared" si="30"/>
        <v>0</v>
      </c>
      <c r="AH14" s="4" t="str">
        <f t="shared" si="31"/>
        <v/>
      </c>
      <c r="AI14" s="4" t="str">
        <f t="shared" si="4"/>
        <v/>
      </c>
      <c r="AJ14" s="11">
        <f t="shared" si="5"/>
        <v>0</v>
      </c>
      <c r="AK14" s="4" t="str">
        <f t="shared" si="32"/>
        <v/>
      </c>
      <c r="AL14" s="4">
        <v>5</v>
      </c>
      <c r="AM14" s="4" t="str">
        <f t="shared" si="6"/>
        <v xml:space="preserve"> </v>
      </c>
      <c r="AN14" s="4" t="str">
        <f t="shared" si="7"/>
        <v xml:space="preserve">  </v>
      </c>
      <c r="AO14" s="4" t="str">
        <f t="shared" si="8"/>
        <v/>
      </c>
      <c r="AP14" s="4" t="str">
        <f t="shared" si="9"/>
        <v/>
      </c>
      <c r="AU14" s="4" t="str">
        <f t="shared" si="33"/>
        <v/>
      </c>
      <c r="AV14" s="4" t="str">
        <f t="shared" si="10"/>
        <v/>
      </c>
      <c r="AW14" s="4" t="str">
        <f t="shared" si="11"/>
        <v/>
      </c>
      <c r="AX14" s="4" t="str">
        <f t="shared" si="12"/>
        <v/>
      </c>
      <c r="AY14" s="4" t="str">
        <f t="shared" si="13"/>
        <v/>
      </c>
      <c r="AZ14" s="4" t="str">
        <f t="shared" si="14"/>
        <v/>
      </c>
      <c r="BA14" s="4" t="str">
        <f t="shared" si="15"/>
        <v/>
      </c>
      <c r="BB14" s="4" t="str">
        <f t="shared" si="16"/>
        <v/>
      </c>
      <c r="BC14" s="4">
        <f t="shared" si="17"/>
        <v>0</v>
      </c>
      <c r="BD14" s="4" t="str">
        <f t="shared" si="18"/>
        <v>999:99.99</v>
      </c>
      <c r="BE14" s="4" t="str">
        <f t="shared" si="19"/>
        <v>999:99.99</v>
      </c>
      <c r="BF14" s="4" t="str">
        <f t="shared" si="20"/>
        <v>999:99.99</v>
      </c>
      <c r="BG14" s="4" t="str">
        <f t="shared" si="21"/>
        <v>999:99.99</v>
      </c>
      <c r="BH14" s="4" t="str">
        <f t="shared" si="22"/>
        <v>19000100</v>
      </c>
      <c r="BI14">
        <v>9</v>
      </c>
      <c r="BJ14" t="s">
        <v>191</v>
      </c>
      <c r="BK14"/>
      <c r="BL14">
        <f t="shared" si="34"/>
        <v>0</v>
      </c>
      <c r="BM14">
        <f t="shared" si="35"/>
        <v>0</v>
      </c>
      <c r="BO14" s="4">
        <f>COUNTIF($T$6:$T$75,9)</f>
        <v>0</v>
      </c>
      <c r="BP14" t="s">
        <v>191</v>
      </c>
      <c r="BS14" t="s">
        <v>191</v>
      </c>
    </row>
    <row r="15" spans="1:71" ht="16.5" customHeight="1">
      <c r="A15" s="7" t="str">
        <f t="shared" si="23"/>
        <v/>
      </c>
      <c r="B15" s="50"/>
      <c r="C15" s="51"/>
      <c r="D15" s="56"/>
      <c r="E15" s="57"/>
      <c r="F15" s="57"/>
      <c r="G15" s="57"/>
      <c r="H15" s="57"/>
      <c r="I15" s="58"/>
      <c r="J15" s="59"/>
      <c r="K15" s="58"/>
      <c r="L15" s="59"/>
      <c r="M15" s="60"/>
      <c r="N15" s="61"/>
      <c r="O15" s="41"/>
      <c r="P15" s="29"/>
      <c r="Q15" s="7" t="str">
        <f t="shared" si="24"/>
        <v/>
      </c>
      <c r="R15" s="7" t="str">
        <f t="shared" si="25"/>
        <v/>
      </c>
      <c r="S15" s="7" t="str">
        <f t="shared" si="26"/>
        <v/>
      </c>
      <c r="T15" s="7" t="str">
        <f t="shared" si="27"/>
        <v/>
      </c>
      <c r="U15" s="69" t="str">
        <f t="shared" si="28"/>
        <v/>
      </c>
      <c r="V15" s="105"/>
      <c r="W15" s="9"/>
      <c r="X15" s="11">
        <f t="shared" si="0"/>
        <v>0</v>
      </c>
      <c r="Y15" s="11">
        <f t="shared" si="1"/>
        <v>0</v>
      </c>
      <c r="Z15" s="4" t="str">
        <f t="shared" si="2"/>
        <v/>
      </c>
      <c r="AA15" s="4" t="str">
        <f t="shared" si="3"/>
        <v/>
      </c>
      <c r="AC15" s="18"/>
      <c r="AF15" s="4">
        <f t="shared" si="29"/>
        <v>0</v>
      </c>
      <c r="AG15" s="4">
        <f t="shared" si="30"/>
        <v>0</v>
      </c>
      <c r="AH15" s="4" t="str">
        <f t="shared" si="31"/>
        <v/>
      </c>
      <c r="AI15" s="4" t="str">
        <f t="shared" si="4"/>
        <v/>
      </c>
      <c r="AJ15" s="11">
        <f t="shared" si="5"/>
        <v>0</v>
      </c>
      <c r="AK15" s="4" t="str">
        <f t="shared" si="32"/>
        <v/>
      </c>
      <c r="AL15" s="4">
        <v>5</v>
      </c>
      <c r="AM15" s="4" t="str">
        <f t="shared" si="6"/>
        <v xml:space="preserve"> </v>
      </c>
      <c r="AN15" s="4" t="str">
        <f t="shared" si="7"/>
        <v xml:space="preserve">  </v>
      </c>
      <c r="AO15" s="4" t="str">
        <f t="shared" si="8"/>
        <v/>
      </c>
      <c r="AP15" s="4" t="str">
        <f t="shared" si="9"/>
        <v/>
      </c>
      <c r="AU15" s="4" t="str">
        <f t="shared" si="33"/>
        <v/>
      </c>
      <c r="AV15" s="4" t="str">
        <f t="shared" si="10"/>
        <v/>
      </c>
      <c r="AW15" s="4" t="str">
        <f t="shared" si="11"/>
        <v/>
      </c>
      <c r="AX15" s="4" t="str">
        <f t="shared" si="12"/>
        <v/>
      </c>
      <c r="AY15" s="4" t="str">
        <f t="shared" si="13"/>
        <v/>
      </c>
      <c r="AZ15" s="4" t="str">
        <f t="shared" si="14"/>
        <v/>
      </c>
      <c r="BA15" s="4" t="str">
        <f t="shared" si="15"/>
        <v/>
      </c>
      <c r="BB15" s="4" t="str">
        <f t="shared" si="16"/>
        <v/>
      </c>
      <c r="BC15" s="4">
        <f t="shared" si="17"/>
        <v>0</v>
      </c>
      <c r="BD15" s="4" t="str">
        <f t="shared" si="18"/>
        <v>999:99.99</v>
      </c>
      <c r="BE15" s="4" t="str">
        <f t="shared" si="19"/>
        <v>999:99.99</v>
      </c>
      <c r="BF15" s="4" t="str">
        <f t="shared" si="20"/>
        <v>999:99.99</v>
      </c>
      <c r="BG15" s="4" t="str">
        <f t="shared" si="21"/>
        <v>999:99.99</v>
      </c>
      <c r="BH15" s="4" t="str">
        <f t="shared" si="22"/>
        <v>19000100</v>
      </c>
      <c r="BI15">
        <v>10</v>
      </c>
      <c r="BJ15" t="s">
        <v>192</v>
      </c>
      <c r="BK15"/>
      <c r="BL15">
        <f t="shared" si="34"/>
        <v>0</v>
      </c>
      <c r="BM15">
        <f t="shared" si="35"/>
        <v>0</v>
      </c>
      <c r="BO15" s="4">
        <f>COUNTIF($T$6:$T$75,10)</f>
        <v>0</v>
      </c>
      <c r="BP15" t="s">
        <v>192</v>
      </c>
      <c r="BS15" t="s">
        <v>192</v>
      </c>
    </row>
    <row r="16" spans="1:71" ht="16.5" customHeight="1">
      <c r="A16" s="7" t="str">
        <f t="shared" si="23"/>
        <v/>
      </c>
      <c r="B16" s="50"/>
      <c r="C16" s="51"/>
      <c r="D16" s="56"/>
      <c r="E16" s="57"/>
      <c r="F16" s="57"/>
      <c r="G16" s="57"/>
      <c r="H16" s="57"/>
      <c r="I16" s="58"/>
      <c r="J16" s="59"/>
      <c r="K16" s="58"/>
      <c r="L16" s="59"/>
      <c r="M16" s="60"/>
      <c r="N16" s="61"/>
      <c r="O16" s="41"/>
      <c r="P16" s="29"/>
      <c r="Q16" s="7" t="str">
        <f t="shared" si="24"/>
        <v/>
      </c>
      <c r="R16" s="7" t="str">
        <f t="shared" si="25"/>
        <v/>
      </c>
      <c r="S16" s="7" t="str">
        <f t="shared" si="26"/>
        <v/>
      </c>
      <c r="T16" s="7" t="str">
        <f t="shared" si="27"/>
        <v/>
      </c>
      <c r="U16" s="69" t="str">
        <f t="shared" si="28"/>
        <v/>
      </c>
      <c r="V16" s="105"/>
      <c r="W16" s="9"/>
      <c r="X16" s="11">
        <f t="shared" si="0"/>
        <v>0</v>
      </c>
      <c r="Y16" s="11">
        <f t="shared" si="1"/>
        <v>0</v>
      </c>
      <c r="Z16" s="4" t="str">
        <f t="shared" si="2"/>
        <v/>
      </c>
      <c r="AA16" s="4" t="str">
        <f t="shared" si="3"/>
        <v/>
      </c>
      <c r="AC16" s="18"/>
      <c r="AF16" s="4">
        <f t="shared" si="29"/>
        <v>0</v>
      </c>
      <c r="AG16" s="4">
        <f t="shared" si="30"/>
        <v>0</v>
      </c>
      <c r="AH16" s="4" t="str">
        <f t="shared" si="31"/>
        <v/>
      </c>
      <c r="AI16" s="4" t="str">
        <f t="shared" si="4"/>
        <v/>
      </c>
      <c r="AJ16" s="11">
        <f t="shared" si="5"/>
        <v>0</v>
      </c>
      <c r="AK16" s="4" t="str">
        <f t="shared" si="32"/>
        <v/>
      </c>
      <c r="AL16" s="4">
        <v>5</v>
      </c>
      <c r="AM16" s="4" t="str">
        <f t="shared" si="6"/>
        <v xml:space="preserve"> </v>
      </c>
      <c r="AN16" s="4" t="str">
        <f t="shared" si="7"/>
        <v xml:space="preserve">  </v>
      </c>
      <c r="AO16" s="4" t="str">
        <f t="shared" si="8"/>
        <v/>
      </c>
      <c r="AP16" s="4" t="str">
        <f t="shared" si="9"/>
        <v/>
      </c>
      <c r="AU16" s="4" t="str">
        <f t="shared" si="33"/>
        <v/>
      </c>
      <c r="AV16" s="4" t="str">
        <f t="shared" si="10"/>
        <v/>
      </c>
      <c r="AW16" s="4" t="str">
        <f t="shared" si="11"/>
        <v/>
      </c>
      <c r="AX16" s="4" t="str">
        <f t="shared" si="12"/>
        <v/>
      </c>
      <c r="AY16" s="4" t="str">
        <f t="shared" si="13"/>
        <v/>
      </c>
      <c r="AZ16" s="4" t="str">
        <f t="shared" si="14"/>
        <v/>
      </c>
      <c r="BA16" s="4" t="str">
        <f t="shared" si="15"/>
        <v/>
      </c>
      <c r="BB16" s="4" t="str">
        <f t="shared" si="16"/>
        <v/>
      </c>
      <c r="BC16" s="4">
        <f t="shared" si="17"/>
        <v>0</v>
      </c>
      <c r="BD16" s="4" t="str">
        <f t="shared" si="18"/>
        <v>999:99.99</v>
      </c>
      <c r="BE16" s="4" t="str">
        <f t="shared" si="19"/>
        <v>999:99.99</v>
      </c>
      <c r="BF16" s="4" t="str">
        <f t="shared" si="20"/>
        <v>999:99.99</v>
      </c>
      <c r="BG16" s="4" t="str">
        <f t="shared" si="21"/>
        <v>999:99.99</v>
      </c>
      <c r="BH16" s="4" t="str">
        <f t="shared" si="22"/>
        <v>19000100</v>
      </c>
      <c r="BI16"/>
      <c r="BJ16"/>
      <c r="BK16"/>
      <c r="BL16">
        <f t="shared" si="34"/>
        <v>0</v>
      </c>
      <c r="BM16">
        <f t="shared" si="35"/>
        <v>0</v>
      </c>
      <c r="BO16" s="4">
        <f>SUM(BO6:BO15)</f>
        <v>0</v>
      </c>
    </row>
    <row r="17" spans="1:72" ht="16.5" customHeight="1">
      <c r="A17" s="7" t="str">
        <f t="shared" si="23"/>
        <v/>
      </c>
      <c r="B17" s="50"/>
      <c r="C17" s="51"/>
      <c r="D17" s="56"/>
      <c r="E17" s="57"/>
      <c r="F17" s="57"/>
      <c r="G17" s="57"/>
      <c r="H17" s="57"/>
      <c r="I17" s="58"/>
      <c r="J17" s="59"/>
      <c r="K17" s="58"/>
      <c r="L17" s="59"/>
      <c r="M17" s="60"/>
      <c r="N17" s="61"/>
      <c r="O17" s="41"/>
      <c r="P17" s="29"/>
      <c r="Q17" s="7" t="str">
        <f t="shared" si="24"/>
        <v/>
      </c>
      <c r="R17" s="7" t="str">
        <f t="shared" si="25"/>
        <v/>
      </c>
      <c r="S17" s="7" t="str">
        <f t="shared" si="26"/>
        <v/>
      </c>
      <c r="T17" s="7" t="str">
        <f t="shared" si="27"/>
        <v/>
      </c>
      <c r="U17" s="69" t="str">
        <f t="shared" si="28"/>
        <v/>
      </c>
      <c r="V17" s="105"/>
      <c r="W17" s="9"/>
      <c r="X17" s="11">
        <f t="shared" si="0"/>
        <v>0</v>
      </c>
      <c r="Y17" s="11">
        <f t="shared" si="1"/>
        <v>0</v>
      </c>
      <c r="Z17" s="4" t="str">
        <f t="shared" si="2"/>
        <v/>
      </c>
      <c r="AA17" s="4" t="str">
        <f t="shared" si="3"/>
        <v/>
      </c>
      <c r="AC17" s="18"/>
      <c r="AF17" s="4">
        <f t="shared" si="29"/>
        <v>0</v>
      </c>
      <c r="AG17" s="4">
        <f t="shared" si="30"/>
        <v>0</v>
      </c>
      <c r="AH17" s="4" t="str">
        <f t="shared" si="31"/>
        <v/>
      </c>
      <c r="AI17" s="4" t="str">
        <f t="shared" si="4"/>
        <v/>
      </c>
      <c r="AJ17" s="11">
        <f t="shared" si="5"/>
        <v>0</v>
      </c>
      <c r="AK17" s="4" t="str">
        <f t="shared" si="32"/>
        <v/>
      </c>
      <c r="AL17" s="4">
        <v>5</v>
      </c>
      <c r="AM17" s="4" t="str">
        <f t="shared" si="6"/>
        <v xml:space="preserve"> </v>
      </c>
      <c r="AN17" s="4" t="str">
        <f t="shared" si="7"/>
        <v xml:space="preserve">  </v>
      </c>
      <c r="AO17" s="4" t="str">
        <f t="shared" si="8"/>
        <v/>
      </c>
      <c r="AP17" s="4" t="str">
        <f t="shared" si="9"/>
        <v/>
      </c>
      <c r="AU17" s="4" t="str">
        <f t="shared" si="33"/>
        <v/>
      </c>
      <c r="AV17" s="4" t="str">
        <f t="shared" si="10"/>
        <v/>
      </c>
      <c r="AW17" s="4" t="str">
        <f t="shared" si="11"/>
        <v/>
      </c>
      <c r="AX17" s="4" t="str">
        <f t="shared" si="12"/>
        <v/>
      </c>
      <c r="AY17" s="4" t="str">
        <f t="shared" si="13"/>
        <v/>
      </c>
      <c r="AZ17" s="4" t="str">
        <f t="shared" si="14"/>
        <v/>
      </c>
      <c r="BA17" s="4" t="str">
        <f t="shared" si="15"/>
        <v/>
      </c>
      <c r="BB17" s="4" t="str">
        <f t="shared" si="16"/>
        <v/>
      </c>
      <c r="BC17" s="4">
        <f t="shared" si="17"/>
        <v>0</v>
      </c>
      <c r="BD17" s="4" t="str">
        <f t="shared" si="18"/>
        <v>999:99.99</v>
      </c>
      <c r="BE17" s="4" t="str">
        <f t="shared" si="19"/>
        <v>999:99.99</v>
      </c>
      <c r="BF17" s="4" t="str">
        <f t="shared" si="20"/>
        <v>999:99.99</v>
      </c>
      <c r="BG17" s="4" t="str">
        <f t="shared" si="21"/>
        <v>999:99.99</v>
      </c>
      <c r="BH17" s="4" t="str">
        <f t="shared" si="22"/>
        <v>19000100</v>
      </c>
      <c r="BI17"/>
      <c r="BJ17"/>
      <c r="BK17"/>
      <c r="BL17">
        <f t="shared" si="34"/>
        <v>0</v>
      </c>
      <c r="BM17">
        <f t="shared" si="35"/>
        <v>0</v>
      </c>
    </row>
    <row r="18" spans="1:72" ht="16.5" customHeight="1">
      <c r="A18" s="7" t="str">
        <f t="shared" si="23"/>
        <v/>
      </c>
      <c r="B18" s="50"/>
      <c r="C18" s="51"/>
      <c r="D18" s="56"/>
      <c r="E18" s="57"/>
      <c r="F18" s="57"/>
      <c r="G18" s="57"/>
      <c r="H18" s="57"/>
      <c r="I18" s="58"/>
      <c r="J18" s="59"/>
      <c r="K18" s="58"/>
      <c r="L18" s="59"/>
      <c r="M18" s="60"/>
      <c r="N18" s="61"/>
      <c r="O18" s="41"/>
      <c r="P18" s="29"/>
      <c r="Q18" s="7" t="str">
        <f t="shared" si="24"/>
        <v/>
      </c>
      <c r="R18" s="7" t="str">
        <f t="shared" si="25"/>
        <v/>
      </c>
      <c r="S18" s="7" t="str">
        <f t="shared" si="26"/>
        <v/>
      </c>
      <c r="T18" s="7" t="str">
        <f t="shared" si="27"/>
        <v/>
      </c>
      <c r="U18" s="69" t="str">
        <f t="shared" si="28"/>
        <v/>
      </c>
      <c r="V18" s="105"/>
      <c r="W18" s="9"/>
      <c r="X18" s="11">
        <f t="shared" si="0"/>
        <v>0</v>
      </c>
      <c r="Y18" s="11">
        <f t="shared" si="1"/>
        <v>0</v>
      </c>
      <c r="Z18" s="4" t="str">
        <f t="shared" si="2"/>
        <v/>
      </c>
      <c r="AA18" s="4" t="str">
        <f t="shared" si="3"/>
        <v/>
      </c>
      <c r="AC18" s="18"/>
      <c r="AF18" s="4">
        <f t="shared" si="29"/>
        <v>0</v>
      </c>
      <c r="AG18" s="4">
        <f t="shared" si="30"/>
        <v>0</v>
      </c>
      <c r="AH18" s="4" t="str">
        <f t="shared" si="31"/>
        <v/>
      </c>
      <c r="AI18" s="4" t="str">
        <f t="shared" si="4"/>
        <v/>
      </c>
      <c r="AJ18" s="11">
        <f t="shared" si="5"/>
        <v>0</v>
      </c>
      <c r="AK18" s="4" t="str">
        <f t="shared" si="32"/>
        <v/>
      </c>
      <c r="AL18" s="4">
        <v>5</v>
      </c>
      <c r="AM18" s="4" t="str">
        <f t="shared" si="6"/>
        <v xml:space="preserve"> </v>
      </c>
      <c r="AN18" s="4" t="str">
        <f t="shared" si="7"/>
        <v xml:space="preserve">  </v>
      </c>
      <c r="AO18" s="4" t="str">
        <f t="shared" si="8"/>
        <v/>
      </c>
      <c r="AP18" s="4" t="str">
        <f t="shared" si="9"/>
        <v/>
      </c>
      <c r="AU18" s="4" t="str">
        <f t="shared" si="33"/>
        <v/>
      </c>
      <c r="AV18" s="4" t="str">
        <f t="shared" si="10"/>
        <v/>
      </c>
      <c r="AW18" s="4" t="str">
        <f t="shared" si="11"/>
        <v/>
      </c>
      <c r="AX18" s="4" t="str">
        <f t="shared" si="12"/>
        <v/>
      </c>
      <c r="AY18" s="4" t="str">
        <f t="shared" si="13"/>
        <v/>
      </c>
      <c r="AZ18" s="4" t="str">
        <f t="shared" si="14"/>
        <v/>
      </c>
      <c r="BA18" s="4" t="str">
        <f t="shared" si="15"/>
        <v/>
      </c>
      <c r="BB18" s="4" t="str">
        <f t="shared" si="16"/>
        <v/>
      </c>
      <c r="BC18" s="4">
        <f t="shared" si="17"/>
        <v>0</v>
      </c>
      <c r="BD18" s="4" t="str">
        <f t="shared" si="18"/>
        <v>999:99.99</v>
      </c>
      <c r="BE18" s="4" t="str">
        <f t="shared" si="19"/>
        <v>999:99.99</v>
      </c>
      <c r="BF18" s="4" t="str">
        <f t="shared" si="20"/>
        <v>999:99.99</v>
      </c>
      <c r="BG18" s="4" t="str">
        <f t="shared" si="21"/>
        <v>999:99.99</v>
      </c>
      <c r="BH18" s="4" t="str">
        <f t="shared" si="22"/>
        <v>19000100</v>
      </c>
      <c r="BI18">
        <v>1</v>
      </c>
      <c r="BJ18"/>
      <c r="BK18">
        <v>1</v>
      </c>
      <c r="BL18">
        <f t="shared" si="34"/>
        <v>0</v>
      </c>
      <c r="BM18">
        <f t="shared" si="35"/>
        <v>0</v>
      </c>
    </row>
    <row r="19" spans="1:72" ht="16.5" customHeight="1">
      <c r="A19" s="7" t="str">
        <f t="shared" si="23"/>
        <v/>
      </c>
      <c r="B19" s="50"/>
      <c r="C19" s="51"/>
      <c r="D19" s="56"/>
      <c r="E19" s="57"/>
      <c r="F19" s="57"/>
      <c r="G19" s="57"/>
      <c r="H19" s="57"/>
      <c r="I19" s="58"/>
      <c r="J19" s="59"/>
      <c r="K19" s="58"/>
      <c r="L19" s="59"/>
      <c r="M19" s="60"/>
      <c r="N19" s="61"/>
      <c r="O19" s="41"/>
      <c r="P19" s="29"/>
      <c r="Q19" s="7" t="str">
        <f t="shared" si="24"/>
        <v/>
      </c>
      <c r="R19" s="7" t="str">
        <f t="shared" si="25"/>
        <v/>
      </c>
      <c r="S19" s="7" t="str">
        <f t="shared" si="26"/>
        <v/>
      </c>
      <c r="T19" s="7" t="str">
        <f t="shared" si="27"/>
        <v/>
      </c>
      <c r="U19" s="69" t="str">
        <f t="shared" si="28"/>
        <v/>
      </c>
      <c r="V19" s="105"/>
      <c r="W19" s="9"/>
      <c r="X19" s="11">
        <f t="shared" si="0"/>
        <v>0</v>
      </c>
      <c r="Y19" s="11">
        <f t="shared" si="1"/>
        <v>0</v>
      </c>
      <c r="Z19" s="4" t="str">
        <f t="shared" si="2"/>
        <v/>
      </c>
      <c r="AA19" s="4" t="str">
        <f t="shared" si="3"/>
        <v/>
      </c>
      <c r="AC19" s="18"/>
      <c r="AF19" s="4">
        <f t="shared" ref="AF19:AF21" si="36">LEN(Z19)+LEN(AA19)</f>
        <v>0</v>
      </c>
      <c r="AG19" s="4">
        <f t="shared" si="30"/>
        <v>0</v>
      </c>
      <c r="AH19" s="4" t="str">
        <f t="shared" si="31"/>
        <v/>
      </c>
      <c r="AI19" s="4" t="str">
        <f t="shared" si="4"/>
        <v/>
      </c>
      <c r="AJ19" s="11">
        <f t="shared" si="5"/>
        <v>0</v>
      </c>
      <c r="AK19" s="4" t="str">
        <f t="shared" si="32"/>
        <v/>
      </c>
      <c r="AL19" s="4">
        <v>5</v>
      </c>
      <c r="AM19" s="4" t="str">
        <f t="shared" si="6"/>
        <v xml:space="preserve"> </v>
      </c>
      <c r="AN19" s="4" t="str">
        <f t="shared" si="7"/>
        <v xml:space="preserve">  </v>
      </c>
      <c r="AO19" s="4" t="str">
        <f t="shared" si="8"/>
        <v/>
      </c>
      <c r="AP19" s="4" t="str">
        <f t="shared" si="9"/>
        <v/>
      </c>
      <c r="AU19" s="4" t="str">
        <f t="shared" si="33"/>
        <v/>
      </c>
      <c r="AV19" s="4" t="str">
        <f t="shared" si="10"/>
        <v/>
      </c>
      <c r="AW19" s="4" t="str">
        <f t="shared" si="11"/>
        <v/>
      </c>
      <c r="AX19" s="4" t="str">
        <f t="shared" si="12"/>
        <v/>
      </c>
      <c r="AY19" s="4" t="str">
        <f t="shared" si="13"/>
        <v/>
      </c>
      <c r="AZ19" s="4" t="str">
        <f t="shared" si="14"/>
        <v/>
      </c>
      <c r="BA19" s="4" t="str">
        <f t="shared" si="15"/>
        <v/>
      </c>
      <c r="BB19" s="4" t="str">
        <f t="shared" si="16"/>
        <v/>
      </c>
      <c r="BC19" s="4">
        <f t="shared" si="17"/>
        <v>0</v>
      </c>
      <c r="BD19" s="4" t="str">
        <f t="shared" si="18"/>
        <v>999:99.99</v>
      </c>
      <c r="BE19" s="4" t="str">
        <f t="shared" si="19"/>
        <v>999:99.99</v>
      </c>
      <c r="BF19" s="4" t="str">
        <f t="shared" si="20"/>
        <v>999:99.99</v>
      </c>
      <c r="BG19" s="4" t="str">
        <f t="shared" si="21"/>
        <v>999:99.99</v>
      </c>
      <c r="BH19" s="4" t="str">
        <f t="shared" si="22"/>
        <v>19000100</v>
      </c>
      <c r="BI19">
        <v>2</v>
      </c>
      <c r="BJ19"/>
      <c r="BK19">
        <v>1</v>
      </c>
      <c r="BL19">
        <f t="shared" si="34"/>
        <v>0</v>
      </c>
      <c r="BM19">
        <f t="shared" si="35"/>
        <v>0</v>
      </c>
      <c r="BP19" s="4" t="s">
        <v>231</v>
      </c>
      <c r="BR19" s="4" t="s">
        <v>237</v>
      </c>
      <c r="BS19" s="4" t="s">
        <v>238</v>
      </c>
      <c r="BT19" s="4" t="s">
        <v>239</v>
      </c>
    </row>
    <row r="20" spans="1:72" ht="16.5" customHeight="1">
      <c r="A20" s="7" t="str">
        <f t="shared" si="23"/>
        <v/>
      </c>
      <c r="B20" s="50"/>
      <c r="C20" s="51"/>
      <c r="D20" s="56"/>
      <c r="E20" s="57"/>
      <c r="F20" s="57"/>
      <c r="G20" s="57"/>
      <c r="H20" s="57"/>
      <c r="I20" s="58"/>
      <c r="J20" s="59"/>
      <c r="K20" s="58"/>
      <c r="L20" s="59"/>
      <c r="M20" s="60"/>
      <c r="N20" s="61"/>
      <c r="O20" s="41"/>
      <c r="P20" s="29"/>
      <c r="Q20" s="7" t="str">
        <f t="shared" si="24"/>
        <v/>
      </c>
      <c r="R20" s="7" t="str">
        <f t="shared" si="25"/>
        <v/>
      </c>
      <c r="S20" s="7" t="str">
        <f t="shared" si="26"/>
        <v/>
      </c>
      <c r="T20" s="7" t="str">
        <f t="shared" si="27"/>
        <v/>
      </c>
      <c r="U20" s="69" t="str">
        <f t="shared" si="28"/>
        <v/>
      </c>
      <c r="V20" s="105"/>
      <c r="W20" s="9"/>
      <c r="X20" s="11">
        <f t="shared" si="0"/>
        <v>0</v>
      </c>
      <c r="Y20" s="11">
        <f t="shared" si="1"/>
        <v>0</v>
      </c>
      <c r="Z20" s="4" t="str">
        <f t="shared" si="2"/>
        <v/>
      </c>
      <c r="AA20" s="4" t="str">
        <f t="shared" si="3"/>
        <v/>
      </c>
      <c r="AC20" s="18"/>
      <c r="AD20"/>
      <c r="AE20"/>
      <c r="AF20" s="4">
        <f t="shared" si="36"/>
        <v>0</v>
      </c>
      <c r="AG20" s="4">
        <f t="shared" si="30"/>
        <v>0</v>
      </c>
      <c r="AH20" s="4" t="str">
        <f t="shared" si="31"/>
        <v/>
      </c>
      <c r="AI20" s="4" t="str">
        <f t="shared" si="4"/>
        <v/>
      </c>
      <c r="AJ20" s="11">
        <f t="shared" si="5"/>
        <v>0</v>
      </c>
      <c r="AK20" s="4" t="str">
        <f t="shared" si="32"/>
        <v/>
      </c>
      <c r="AL20" s="4">
        <v>5</v>
      </c>
      <c r="AM20" s="4" t="str">
        <f t="shared" si="6"/>
        <v xml:space="preserve"> </v>
      </c>
      <c r="AN20" s="4" t="str">
        <f t="shared" si="7"/>
        <v xml:space="preserve">  </v>
      </c>
      <c r="AO20" s="4" t="str">
        <f t="shared" si="8"/>
        <v/>
      </c>
      <c r="AP20" s="4" t="str">
        <f t="shared" si="9"/>
        <v/>
      </c>
      <c r="AU20" s="4" t="str">
        <f t="shared" si="33"/>
        <v/>
      </c>
      <c r="AV20" s="4" t="str">
        <f t="shared" si="10"/>
        <v/>
      </c>
      <c r="AW20" s="4" t="str">
        <f t="shared" si="11"/>
        <v/>
      </c>
      <c r="AX20" s="4" t="str">
        <f t="shared" si="12"/>
        <v/>
      </c>
      <c r="AY20" s="4" t="str">
        <f t="shared" si="13"/>
        <v/>
      </c>
      <c r="AZ20" s="4" t="str">
        <f t="shared" si="14"/>
        <v/>
      </c>
      <c r="BA20" s="4" t="str">
        <f t="shared" si="15"/>
        <v/>
      </c>
      <c r="BB20" s="4" t="str">
        <f t="shared" si="16"/>
        <v/>
      </c>
      <c r="BC20" s="4">
        <f t="shared" si="17"/>
        <v>0</v>
      </c>
      <c r="BD20" s="4" t="str">
        <f t="shared" si="18"/>
        <v>999:99.99</v>
      </c>
      <c r="BE20" s="4" t="str">
        <f t="shared" si="19"/>
        <v>999:99.99</v>
      </c>
      <c r="BF20" s="4" t="str">
        <f t="shared" si="20"/>
        <v>999:99.99</v>
      </c>
      <c r="BG20" s="4" t="str">
        <f t="shared" si="21"/>
        <v>999:99.99</v>
      </c>
      <c r="BH20" s="4" t="str">
        <f t="shared" si="22"/>
        <v>19000100</v>
      </c>
      <c r="BI20">
        <v>3</v>
      </c>
      <c r="BJ20"/>
      <c r="BK20">
        <v>1</v>
      </c>
      <c r="BL20">
        <f t="shared" si="34"/>
        <v>0</v>
      </c>
      <c r="BM20">
        <f t="shared" si="35"/>
        <v>0</v>
      </c>
      <c r="BP20" s="4">
        <v>140</v>
      </c>
      <c r="BR20" s="4">
        <f>COUNTIF($V$6:$V$75,140)</f>
        <v>0</v>
      </c>
      <c r="BS20" s="4">
        <f>COUNTIF($V$78:$V$147,140)</f>
        <v>0</v>
      </c>
      <c r="BT20" s="4">
        <f>SUM(BR20:BS20)</f>
        <v>0</v>
      </c>
    </row>
    <row r="21" spans="1:72" ht="16.5" customHeight="1">
      <c r="A21" s="7" t="str">
        <f t="shared" si="23"/>
        <v/>
      </c>
      <c r="B21" s="50"/>
      <c r="C21" s="51"/>
      <c r="D21" s="56"/>
      <c r="E21" s="57"/>
      <c r="F21" s="57"/>
      <c r="G21" s="57"/>
      <c r="H21" s="57"/>
      <c r="I21" s="58"/>
      <c r="J21" s="59"/>
      <c r="K21" s="58"/>
      <c r="L21" s="59"/>
      <c r="M21" s="60"/>
      <c r="N21" s="61"/>
      <c r="O21" s="41"/>
      <c r="P21" s="29"/>
      <c r="Q21" s="7" t="str">
        <f t="shared" si="24"/>
        <v/>
      </c>
      <c r="R21" s="7" t="str">
        <f t="shared" si="25"/>
        <v/>
      </c>
      <c r="S21" s="7" t="str">
        <f t="shared" si="26"/>
        <v/>
      </c>
      <c r="T21" s="7" t="str">
        <f t="shared" si="27"/>
        <v/>
      </c>
      <c r="U21" s="69" t="str">
        <f t="shared" si="28"/>
        <v/>
      </c>
      <c r="V21" s="105"/>
      <c r="W21" s="9"/>
      <c r="X21" s="11">
        <f t="shared" si="0"/>
        <v>0</v>
      </c>
      <c r="Y21" s="11">
        <f t="shared" si="1"/>
        <v>0</v>
      </c>
      <c r="Z21" s="4" t="str">
        <f t="shared" si="2"/>
        <v/>
      </c>
      <c r="AA21" s="4" t="str">
        <f t="shared" si="3"/>
        <v/>
      </c>
      <c r="AC21" s="18"/>
      <c r="AD21"/>
      <c r="AE21"/>
      <c r="AF21" s="4">
        <f t="shared" si="36"/>
        <v>0</v>
      </c>
      <c r="AG21" s="4">
        <f t="shared" si="30"/>
        <v>0</v>
      </c>
      <c r="AH21" s="4" t="str">
        <f t="shared" si="31"/>
        <v/>
      </c>
      <c r="AI21" s="4" t="str">
        <f t="shared" si="4"/>
        <v/>
      </c>
      <c r="AJ21" s="11">
        <f t="shared" si="5"/>
        <v>0</v>
      </c>
      <c r="AK21" s="4" t="str">
        <f t="shared" si="32"/>
        <v/>
      </c>
      <c r="AL21" s="4">
        <v>5</v>
      </c>
      <c r="AM21" s="4" t="str">
        <f t="shared" si="6"/>
        <v xml:space="preserve"> </v>
      </c>
      <c r="AN21" s="4" t="str">
        <f t="shared" si="7"/>
        <v xml:space="preserve">  </v>
      </c>
      <c r="AO21" s="4" t="str">
        <f t="shared" si="8"/>
        <v/>
      </c>
      <c r="AP21" s="4" t="str">
        <f t="shared" si="9"/>
        <v/>
      </c>
      <c r="AU21" s="4" t="str">
        <f t="shared" si="33"/>
        <v/>
      </c>
      <c r="AV21" s="4" t="str">
        <f t="shared" si="10"/>
        <v/>
      </c>
      <c r="AW21" s="4" t="str">
        <f t="shared" si="11"/>
        <v/>
      </c>
      <c r="AX21" s="4" t="str">
        <f t="shared" si="12"/>
        <v/>
      </c>
      <c r="AY21" s="4" t="str">
        <f t="shared" si="13"/>
        <v/>
      </c>
      <c r="AZ21" s="4" t="str">
        <f t="shared" si="14"/>
        <v/>
      </c>
      <c r="BA21" s="4" t="str">
        <f t="shared" si="15"/>
        <v/>
      </c>
      <c r="BB21" s="4" t="str">
        <f t="shared" si="16"/>
        <v/>
      </c>
      <c r="BC21" s="4">
        <f t="shared" si="17"/>
        <v>0</v>
      </c>
      <c r="BD21" s="4" t="str">
        <f t="shared" si="18"/>
        <v>999:99.99</v>
      </c>
      <c r="BE21" s="4" t="str">
        <f t="shared" si="19"/>
        <v>999:99.99</v>
      </c>
      <c r="BF21" s="4" t="str">
        <f t="shared" si="20"/>
        <v>999:99.99</v>
      </c>
      <c r="BG21" s="4" t="str">
        <f t="shared" si="21"/>
        <v>999:99.99</v>
      </c>
      <c r="BH21" s="4" t="str">
        <f t="shared" si="22"/>
        <v>19000100</v>
      </c>
      <c r="BI21">
        <v>4</v>
      </c>
      <c r="BJ21"/>
      <c r="BK21">
        <v>1</v>
      </c>
      <c r="BL21">
        <f t="shared" si="34"/>
        <v>0</v>
      </c>
      <c r="BM21">
        <f t="shared" si="35"/>
        <v>0</v>
      </c>
      <c r="BP21" s="4">
        <v>150</v>
      </c>
      <c r="BR21" s="4">
        <f>COUNTIF($V$6:$V$75,150)</f>
        <v>0</v>
      </c>
      <c r="BS21" s="4">
        <f>COUNTIF($V$78:$V$147,150)</f>
        <v>0</v>
      </c>
      <c r="BT21" s="4">
        <f t="shared" ref="BT21:BT27" si="37">SUM(BR21:BS21)</f>
        <v>0</v>
      </c>
    </row>
    <row r="22" spans="1:72" ht="16.5" customHeight="1">
      <c r="A22" s="7" t="str">
        <f t="shared" si="23"/>
        <v/>
      </c>
      <c r="B22" s="50"/>
      <c r="C22" s="51"/>
      <c r="D22" s="56"/>
      <c r="E22" s="57"/>
      <c r="F22" s="57"/>
      <c r="G22" s="57"/>
      <c r="H22" s="57"/>
      <c r="I22" s="58"/>
      <c r="J22" s="59"/>
      <c r="K22" s="58"/>
      <c r="L22" s="59"/>
      <c r="M22" s="60"/>
      <c r="N22" s="61"/>
      <c r="O22" s="41"/>
      <c r="P22" s="29"/>
      <c r="Q22" s="7" t="str">
        <f t="shared" si="24"/>
        <v/>
      </c>
      <c r="R22" s="7" t="str">
        <f t="shared" si="25"/>
        <v/>
      </c>
      <c r="S22" s="7" t="str">
        <f t="shared" si="26"/>
        <v/>
      </c>
      <c r="T22" s="7" t="str">
        <f t="shared" si="27"/>
        <v/>
      </c>
      <c r="U22" s="69" t="str">
        <f t="shared" si="28"/>
        <v/>
      </c>
      <c r="V22" s="105"/>
      <c r="W22" s="9"/>
      <c r="X22" s="11">
        <f t="shared" si="0"/>
        <v>0</v>
      </c>
      <c r="Y22" s="11">
        <f t="shared" si="1"/>
        <v>0</v>
      </c>
      <c r="Z22" s="4" t="str">
        <f t="shared" si="2"/>
        <v/>
      </c>
      <c r="AA22" s="4" t="str">
        <f t="shared" si="3"/>
        <v/>
      </c>
      <c r="AC22" s="18"/>
      <c r="AD22"/>
      <c r="AE22"/>
      <c r="AF22" s="4">
        <f t="shared" si="29"/>
        <v>0</v>
      </c>
      <c r="AG22" s="4">
        <f t="shared" si="30"/>
        <v>0</v>
      </c>
      <c r="AH22" s="4" t="str">
        <f t="shared" si="31"/>
        <v/>
      </c>
      <c r="AI22" s="4" t="str">
        <f t="shared" si="4"/>
        <v/>
      </c>
      <c r="AJ22" s="11">
        <f t="shared" si="5"/>
        <v>0</v>
      </c>
      <c r="AK22" s="4" t="str">
        <f t="shared" si="32"/>
        <v/>
      </c>
      <c r="AL22" s="4">
        <v>5</v>
      </c>
      <c r="AM22" s="4" t="str">
        <f t="shared" si="6"/>
        <v xml:space="preserve"> </v>
      </c>
      <c r="AN22" s="4" t="str">
        <f t="shared" si="7"/>
        <v xml:space="preserve">  </v>
      </c>
      <c r="AO22" s="4" t="str">
        <f t="shared" si="8"/>
        <v/>
      </c>
      <c r="AP22" s="4" t="str">
        <f t="shared" si="9"/>
        <v/>
      </c>
      <c r="AU22" s="4" t="str">
        <f t="shared" si="33"/>
        <v/>
      </c>
      <c r="AV22" s="4" t="str">
        <f t="shared" si="10"/>
        <v/>
      </c>
      <c r="AW22" s="4" t="str">
        <f t="shared" si="11"/>
        <v/>
      </c>
      <c r="AX22" s="4" t="str">
        <f t="shared" si="12"/>
        <v/>
      </c>
      <c r="AY22" s="4" t="str">
        <f t="shared" si="13"/>
        <v/>
      </c>
      <c r="AZ22" s="4" t="str">
        <f t="shared" si="14"/>
        <v/>
      </c>
      <c r="BA22" s="4" t="str">
        <f t="shared" si="15"/>
        <v/>
      </c>
      <c r="BB22" s="4" t="str">
        <f t="shared" si="16"/>
        <v/>
      </c>
      <c r="BC22" s="4">
        <f t="shared" si="17"/>
        <v>0</v>
      </c>
      <c r="BD22" s="4" t="str">
        <f t="shared" si="18"/>
        <v>999:99.99</v>
      </c>
      <c r="BE22" s="4" t="str">
        <f t="shared" si="19"/>
        <v>999:99.99</v>
      </c>
      <c r="BF22" s="4" t="str">
        <f t="shared" si="20"/>
        <v>999:99.99</v>
      </c>
      <c r="BG22" s="4" t="str">
        <f t="shared" si="21"/>
        <v>999:99.99</v>
      </c>
      <c r="BH22" s="4" t="str">
        <f t="shared" si="22"/>
        <v>19000100</v>
      </c>
      <c r="BI22">
        <v>5</v>
      </c>
      <c r="BJ22"/>
      <c r="BK22">
        <v>1</v>
      </c>
      <c r="BL22">
        <f t="shared" si="34"/>
        <v>0</v>
      </c>
      <c r="BM22">
        <f t="shared" si="35"/>
        <v>0</v>
      </c>
      <c r="BP22" s="4" t="s">
        <v>241</v>
      </c>
      <c r="BR22" s="4">
        <f>COUNTIF($V$6:$V$75,"ＳＳ")</f>
        <v>0</v>
      </c>
      <c r="BS22" s="4">
        <f>COUNTIF($V$78:$V$147,160)</f>
        <v>0</v>
      </c>
      <c r="BT22" s="4">
        <f t="shared" si="37"/>
        <v>0</v>
      </c>
    </row>
    <row r="23" spans="1:72" ht="16.5" customHeight="1">
      <c r="A23" s="7" t="str">
        <f t="shared" si="23"/>
        <v/>
      </c>
      <c r="B23" s="50"/>
      <c r="C23" s="51"/>
      <c r="D23" s="56"/>
      <c r="E23" s="57"/>
      <c r="F23" s="57"/>
      <c r="G23" s="57"/>
      <c r="H23" s="57"/>
      <c r="I23" s="58"/>
      <c r="J23" s="59"/>
      <c r="K23" s="58"/>
      <c r="L23" s="59"/>
      <c r="M23" s="60"/>
      <c r="N23" s="61"/>
      <c r="O23" s="41"/>
      <c r="P23" s="29"/>
      <c r="Q23" s="7" t="str">
        <f t="shared" si="24"/>
        <v/>
      </c>
      <c r="R23" s="7" t="str">
        <f t="shared" si="25"/>
        <v/>
      </c>
      <c r="S23" s="7" t="str">
        <f t="shared" si="26"/>
        <v/>
      </c>
      <c r="T23" s="7" t="str">
        <f t="shared" si="27"/>
        <v/>
      </c>
      <c r="U23" s="69" t="str">
        <f t="shared" si="28"/>
        <v/>
      </c>
      <c r="V23" s="105"/>
      <c r="W23" s="9"/>
      <c r="X23" s="11">
        <f t="shared" si="0"/>
        <v>0</v>
      </c>
      <c r="Y23" s="11">
        <f t="shared" si="1"/>
        <v>0</v>
      </c>
      <c r="Z23" s="4" t="str">
        <f t="shared" si="2"/>
        <v/>
      </c>
      <c r="AA23" s="4" t="str">
        <f t="shared" si="3"/>
        <v/>
      </c>
      <c r="AC23" s="18"/>
      <c r="AF23" s="4">
        <f t="shared" si="29"/>
        <v>0</v>
      </c>
      <c r="AG23" s="4">
        <f t="shared" si="30"/>
        <v>0</v>
      </c>
      <c r="AH23" s="4" t="str">
        <f t="shared" si="31"/>
        <v/>
      </c>
      <c r="AI23" s="4" t="str">
        <f t="shared" si="4"/>
        <v/>
      </c>
      <c r="AJ23" s="11">
        <f t="shared" si="5"/>
        <v>0</v>
      </c>
      <c r="AK23" s="4" t="str">
        <f t="shared" si="32"/>
        <v/>
      </c>
      <c r="AL23" s="4">
        <v>5</v>
      </c>
      <c r="AM23" s="4" t="str">
        <f t="shared" si="6"/>
        <v xml:space="preserve"> </v>
      </c>
      <c r="AN23" s="4" t="str">
        <f t="shared" si="7"/>
        <v xml:space="preserve">  </v>
      </c>
      <c r="AO23" s="4" t="str">
        <f t="shared" si="8"/>
        <v/>
      </c>
      <c r="AP23" s="4" t="str">
        <f t="shared" si="9"/>
        <v/>
      </c>
      <c r="AU23" s="4" t="str">
        <f t="shared" si="33"/>
        <v/>
      </c>
      <c r="AV23" s="4" t="str">
        <f t="shared" si="10"/>
        <v/>
      </c>
      <c r="AW23" s="4" t="str">
        <f t="shared" si="11"/>
        <v/>
      </c>
      <c r="AX23" s="4" t="str">
        <f t="shared" si="12"/>
        <v/>
      </c>
      <c r="AY23" s="4" t="str">
        <f t="shared" si="13"/>
        <v/>
      </c>
      <c r="AZ23" s="4" t="str">
        <f t="shared" si="14"/>
        <v/>
      </c>
      <c r="BA23" s="4" t="str">
        <f t="shared" si="15"/>
        <v/>
      </c>
      <c r="BB23" s="4" t="str">
        <f t="shared" si="16"/>
        <v/>
      </c>
      <c r="BC23" s="4">
        <f t="shared" si="17"/>
        <v>0</v>
      </c>
      <c r="BD23" s="4" t="str">
        <f t="shared" si="18"/>
        <v>999:99.99</v>
      </c>
      <c r="BE23" s="4" t="str">
        <f t="shared" si="19"/>
        <v>999:99.99</v>
      </c>
      <c r="BF23" s="4" t="str">
        <f t="shared" si="20"/>
        <v>999:99.99</v>
      </c>
      <c r="BG23" s="4" t="str">
        <f t="shared" si="21"/>
        <v>999:99.99</v>
      </c>
      <c r="BH23" s="4" t="str">
        <f t="shared" si="22"/>
        <v>19000100</v>
      </c>
      <c r="BI23">
        <v>6</v>
      </c>
      <c r="BJ23" t="s">
        <v>193</v>
      </c>
      <c r="BK23">
        <v>1</v>
      </c>
      <c r="BL23">
        <f t="shared" si="34"/>
        <v>0</v>
      </c>
      <c r="BM23">
        <f t="shared" si="35"/>
        <v>0</v>
      </c>
      <c r="BP23" s="4" t="s">
        <v>232</v>
      </c>
      <c r="BR23" s="4">
        <f>COUNTIF($V$6:$V$75,"Ｓ")</f>
        <v>0</v>
      </c>
      <c r="BS23" s="4">
        <f>COUNTIF($V$78:$V$147,"Ｓ")</f>
        <v>0</v>
      </c>
      <c r="BT23" s="4">
        <f t="shared" si="37"/>
        <v>0</v>
      </c>
    </row>
    <row r="24" spans="1:72" ht="16.5" customHeight="1">
      <c r="A24" s="7" t="str">
        <f t="shared" si="23"/>
        <v/>
      </c>
      <c r="B24" s="50"/>
      <c r="C24" s="51"/>
      <c r="D24" s="56"/>
      <c r="E24" s="57"/>
      <c r="F24" s="57"/>
      <c r="G24" s="57"/>
      <c r="H24" s="57"/>
      <c r="I24" s="58"/>
      <c r="J24" s="59"/>
      <c r="K24" s="58"/>
      <c r="L24" s="59"/>
      <c r="M24" s="60"/>
      <c r="N24" s="61"/>
      <c r="O24" s="41"/>
      <c r="P24" s="29"/>
      <c r="Q24" s="7" t="str">
        <f t="shared" si="24"/>
        <v/>
      </c>
      <c r="R24" s="7" t="str">
        <f t="shared" si="25"/>
        <v/>
      </c>
      <c r="S24" s="7" t="str">
        <f t="shared" si="26"/>
        <v/>
      </c>
      <c r="T24" s="7" t="str">
        <f t="shared" si="27"/>
        <v/>
      </c>
      <c r="U24" s="69" t="str">
        <f t="shared" si="28"/>
        <v/>
      </c>
      <c r="V24" s="105"/>
      <c r="W24" s="9"/>
      <c r="X24" s="11">
        <f t="shared" si="0"/>
        <v>0</v>
      </c>
      <c r="Y24" s="11">
        <f t="shared" si="1"/>
        <v>0</v>
      </c>
      <c r="Z24" s="4" t="str">
        <f t="shared" si="2"/>
        <v/>
      </c>
      <c r="AA24" s="4" t="str">
        <f t="shared" si="3"/>
        <v/>
      </c>
      <c r="AC24" s="19"/>
      <c r="AD24"/>
      <c r="AE24"/>
      <c r="AF24" s="4">
        <f t="shared" si="29"/>
        <v>0</v>
      </c>
      <c r="AG24" s="4">
        <f t="shared" si="30"/>
        <v>0</v>
      </c>
      <c r="AH24" s="4" t="str">
        <f t="shared" si="31"/>
        <v/>
      </c>
      <c r="AI24" s="4" t="str">
        <f t="shared" si="4"/>
        <v/>
      </c>
      <c r="AJ24" s="11">
        <f t="shared" si="5"/>
        <v>0</v>
      </c>
      <c r="AK24" s="4" t="str">
        <f t="shared" si="32"/>
        <v/>
      </c>
      <c r="AL24" s="4">
        <v>5</v>
      </c>
      <c r="AM24" s="4" t="str">
        <f t="shared" si="6"/>
        <v xml:space="preserve"> </v>
      </c>
      <c r="AN24" s="4" t="str">
        <f t="shared" si="7"/>
        <v xml:space="preserve">  </v>
      </c>
      <c r="AO24" s="4" t="str">
        <f t="shared" si="8"/>
        <v/>
      </c>
      <c r="AP24" s="4" t="str">
        <f t="shared" si="9"/>
        <v/>
      </c>
      <c r="AU24" s="4" t="str">
        <f t="shared" si="33"/>
        <v/>
      </c>
      <c r="AV24" s="4" t="str">
        <f t="shared" si="10"/>
        <v/>
      </c>
      <c r="AW24" s="4" t="str">
        <f t="shared" si="11"/>
        <v/>
      </c>
      <c r="AX24" s="4" t="str">
        <f t="shared" si="12"/>
        <v/>
      </c>
      <c r="AY24" s="4" t="str">
        <f t="shared" si="13"/>
        <v/>
      </c>
      <c r="AZ24" s="4" t="str">
        <f t="shared" si="14"/>
        <v/>
      </c>
      <c r="BA24" s="4" t="str">
        <f t="shared" si="15"/>
        <v/>
      </c>
      <c r="BB24" s="4" t="str">
        <f t="shared" si="16"/>
        <v/>
      </c>
      <c r="BC24" s="4">
        <f t="shared" si="17"/>
        <v>0</v>
      </c>
      <c r="BD24" s="4" t="str">
        <f t="shared" si="18"/>
        <v>999:99.99</v>
      </c>
      <c r="BE24" s="4" t="str">
        <f t="shared" si="19"/>
        <v>999:99.99</v>
      </c>
      <c r="BF24" s="4" t="str">
        <f t="shared" si="20"/>
        <v>999:99.99</v>
      </c>
      <c r="BG24" s="4" t="str">
        <f t="shared" si="21"/>
        <v>999:99.99</v>
      </c>
      <c r="BH24" s="4" t="str">
        <f t="shared" si="22"/>
        <v>19000100</v>
      </c>
      <c r="BI24">
        <v>7</v>
      </c>
      <c r="BJ24" t="s">
        <v>194</v>
      </c>
      <c r="BK24">
        <v>1</v>
      </c>
      <c r="BL24">
        <f t="shared" si="34"/>
        <v>0</v>
      </c>
      <c r="BM24">
        <f t="shared" si="35"/>
        <v>0</v>
      </c>
      <c r="BP24" s="4" t="s">
        <v>233</v>
      </c>
      <c r="BR24" s="4">
        <f>COUNTIF($V$6:$V$75,"Ｍ")</f>
        <v>0</v>
      </c>
      <c r="BS24" s="4">
        <f>COUNTIF($V$78:$V$147,"Ｍ")</f>
        <v>0</v>
      </c>
      <c r="BT24" s="4">
        <f t="shared" si="37"/>
        <v>0</v>
      </c>
    </row>
    <row r="25" spans="1:72" ht="16.5" customHeight="1">
      <c r="A25" s="7" t="str">
        <f t="shared" si="23"/>
        <v/>
      </c>
      <c r="B25" s="50"/>
      <c r="C25" s="51"/>
      <c r="D25" s="56"/>
      <c r="E25" s="57"/>
      <c r="F25" s="57"/>
      <c r="G25" s="57"/>
      <c r="H25" s="57"/>
      <c r="I25" s="58"/>
      <c r="J25" s="59"/>
      <c r="K25" s="58"/>
      <c r="L25" s="59"/>
      <c r="M25" s="60"/>
      <c r="N25" s="61"/>
      <c r="O25" s="41"/>
      <c r="P25" s="29"/>
      <c r="Q25" s="7" t="str">
        <f t="shared" si="24"/>
        <v/>
      </c>
      <c r="R25" s="7" t="str">
        <f t="shared" si="25"/>
        <v/>
      </c>
      <c r="S25" s="7" t="str">
        <f t="shared" si="26"/>
        <v/>
      </c>
      <c r="T25" s="7" t="str">
        <f t="shared" si="27"/>
        <v/>
      </c>
      <c r="U25" s="69" t="str">
        <f t="shared" si="28"/>
        <v/>
      </c>
      <c r="V25" s="105"/>
      <c r="W25" s="9"/>
      <c r="X25" s="11">
        <f t="shared" si="0"/>
        <v>0</v>
      </c>
      <c r="Y25" s="11">
        <f t="shared" si="1"/>
        <v>0</v>
      </c>
      <c r="Z25" s="4" t="str">
        <f t="shared" si="2"/>
        <v/>
      </c>
      <c r="AA25" s="4" t="str">
        <f t="shared" si="3"/>
        <v/>
      </c>
      <c r="AF25" s="4">
        <f t="shared" si="29"/>
        <v>0</v>
      </c>
      <c r="AG25" s="4">
        <f t="shared" si="30"/>
        <v>0</v>
      </c>
      <c r="AH25" s="4" t="str">
        <f t="shared" si="31"/>
        <v/>
      </c>
      <c r="AI25" s="4" t="str">
        <f t="shared" si="4"/>
        <v/>
      </c>
      <c r="AJ25" s="11">
        <f t="shared" si="5"/>
        <v>0</v>
      </c>
      <c r="AK25" s="4" t="str">
        <f t="shared" si="32"/>
        <v/>
      </c>
      <c r="AL25" s="4">
        <v>5</v>
      </c>
      <c r="AM25" s="4" t="str">
        <f t="shared" si="6"/>
        <v xml:space="preserve"> </v>
      </c>
      <c r="AN25" s="4" t="str">
        <f t="shared" si="7"/>
        <v xml:space="preserve">  </v>
      </c>
      <c r="AO25" s="4" t="str">
        <f t="shared" si="8"/>
        <v/>
      </c>
      <c r="AP25" s="4" t="str">
        <f t="shared" si="9"/>
        <v/>
      </c>
      <c r="AU25" s="4" t="str">
        <f t="shared" si="33"/>
        <v/>
      </c>
      <c r="AV25" s="4" t="str">
        <f t="shared" si="10"/>
        <v/>
      </c>
      <c r="AW25" s="4" t="str">
        <f t="shared" si="11"/>
        <v/>
      </c>
      <c r="AX25" s="4" t="str">
        <f t="shared" si="12"/>
        <v/>
      </c>
      <c r="AY25" s="4" t="str">
        <f t="shared" si="13"/>
        <v/>
      </c>
      <c r="AZ25" s="4" t="str">
        <f t="shared" si="14"/>
        <v/>
      </c>
      <c r="BA25" s="4" t="str">
        <f t="shared" si="15"/>
        <v/>
      </c>
      <c r="BB25" s="4" t="str">
        <f t="shared" si="16"/>
        <v/>
      </c>
      <c r="BC25" s="4">
        <f t="shared" si="17"/>
        <v>0</v>
      </c>
      <c r="BD25" s="4" t="str">
        <f t="shared" si="18"/>
        <v>999:99.99</v>
      </c>
      <c r="BE25" s="4" t="str">
        <f t="shared" si="19"/>
        <v>999:99.99</v>
      </c>
      <c r="BF25" s="4" t="str">
        <f t="shared" si="20"/>
        <v>999:99.99</v>
      </c>
      <c r="BG25" s="4" t="str">
        <f t="shared" si="21"/>
        <v>999:99.99</v>
      </c>
      <c r="BH25" s="4" t="str">
        <f t="shared" si="22"/>
        <v>19000100</v>
      </c>
      <c r="BI25">
        <v>8</v>
      </c>
      <c r="BJ25" t="s">
        <v>195</v>
      </c>
      <c r="BK25">
        <v>1</v>
      </c>
      <c r="BL25">
        <f t="shared" si="34"/>
        <v>0</v>
      </c>
      <c r="BM25">
        <f t="shared" si="35"/>
        <v>0</v>
      </c>
      <c r="BP25" s="4" t="s">
        <v>234</v>
      </c>
      <c r="BR25" s="4">
        <f>COUNTIF($V$6:$V$75,"Ｌ")</f>
        <v>0</v>
      </c>
      <c r="BS25" s="4">
        <f>COUNTIF($V$78:$V$147,"Ｌ")</f>
        <v>0</v>
      </c>
      <c r="BT25" s="4">
        <f t="shared" si="37"/>
        <v>0</v>
      </c>
    </row>
    <row r="26" spans="1:72" ht="16.5" customHeight="1">
      <c r="A26" s="7" t="str">
        <f t="shared" si="23"/>
        <v/>
      </c>
      <c r="B26" s="50"/>
      <c r="C26" s="51"/>
      <c r="D26" s="56"/>
      <c r="E26" s="57"/>
      <c r="F26" s="57"/>
      <c r="G26" s="57"/>
      <c r="H26" s="57"/>
      <c r="I26" s="58"/>
      <c r="J26" s="59"/>
      <c r="K26" s="58"/>
      <c r="L26" s="59"/>
      <c r="M26" s="60"/>
      <c r="N26" s="61"/>
      <c r="O26" s="41"/>
      <c r="P26" s="29"/>
      <c r="Q26" s="7" t="str">
        <f t="shared" si="24"/>
        <v/>
      </c>
      <c r="R26" s="7" t="str">
        <f t="shared" si="25"/>
        <v/>
      </c>
      <c r="S26" s="7" t="str">
        <f t="shared" si="26"/>
        <v/>
      </c>
      <c r="T26" s="7" t="str">
        <f t="shared" si="27"/>
        <v/>
      </c>
      <c r="U26" s="69" t="str">
        <f t="shared" si="28"/>
        <v/>
      </c>
      <c r="V26" s="105"/>
      <c r="W26" s="9"/>
      <c r="X26" s="11">
        <f t="shared" si="0"/>
        <v>0</v>
      </c>
      <c r="Y26" s="11">
        <f t="shared" si="1"/>
        <v>0</v>
      </c>
      <c r="Z26" s="4" t="str">
        <f t="shared" si="2"/>
        <v/>
      </c>
      <c r="AA26" s="4" t="str">
        <f t="shared" si="3"/>
        <v/>
      </c>
      <c r="AF26" s="4">
        <f t="shared" si="29"/>
        <v>0</v>
      </c>
      <c r="AG26" s="4">
        <f t="shared" si="30"/>
        <v>0</v>
      </c>
      <c r="AH26" s="4" t="str">
        <f t="shared" si="31"/>
        <v/>
      </c>
      <c r="AI26" s="4" t="str">
        <f t="shared" si="4"/>
        <v/>
      </c>
      <c r="AJ26" s="11">
        <f t="shared" si="5"/>
        <v>0</v>
      </c>
      <c r="AK26" s="4" t="str">
        <f t="shared" si="32"/>
        <v/>
      </c>
      <c r="AL26" s="4">
        <v>5</v>
      </c>
      <c r="AM26" s="4" t="str">
        <f t="shared" si="6"/>
        <v xml:space="preserve"> </v>
      </c>
      <c r="AN26" s="4" t="str">
        <f t="shared" si="7"/>
        <v xml:space="preserve">  </v>
      </c>
      <c r="AO26" s="4" t="str">
        <f t="shared" si="8"/>
        <v/>
      </c>
      <c r="AP26" s="4" t="str">
        <f t="shared" si="9"/>
        <v/>
      </c>
      <c r="AU26" s="4" t="str">
        <f t="shared" si="33"/>
        <v/>
      </c>
      <c r="AV26" s="4" t="str">
        <f t="shared" si="10"/>
        <v/>
      </c>
      <c r="AW26" s="4" t="str">
        <f t="shared" si="11"/>
        <v/>
      </c>
      <c r="AX26" s="4" t="str">
        <f t="shared" si="12"/>
        <v/>
      </c>
      <c r="AY26" s="4" t="str">
        <f t="shared" si="13"/>
        <v/>
      </c>
      <c r="AZ26" s="4" t="str">
        <f t="shared" si="14"/>
        <v/>
      </c>
      <c r="BA26" s="4" t="str">
        <f t="shared" si="15"/>
        <v/>
      </c>
      <c r="BB26" s="4" t="str">
        <f t="shared" si="16"/>
        <v/>
      </c>
      <c r="BC26" s="4">
        <f t="shared" si="17"/>
        <v>0</v>
      </c>
      <c r="BD26" s="4" t="str">
        <f t="shared" si="18"/>
        <v>999:99.99</v>
      </c>
      <c r="BE26" s="4" t="str">
        <f t="shared" si="19"/>
        <v>999:99.99</v>
      </c>
      <c r="BF26" s="4" t="str">
        <f t="shared" si="20"/>
        <v>999:99.99</v>
      </c>
      <c r="BG26" s="4" t="str">
        <f t="shared" si="21"/>
        <v>999:99.99</v>
      </c>
      <c r="BH26" s="4" t="str">
        <f t="shared" si="22"/>
        <v>19000100</v>
      </c>
      <c r="BI26">
        <v>9</v>
      </c>
      <c r="BJ26" t="s">
        <v>196</v>
      </c>
      <c r="BK26">
        <v>1</v>
      </c>
      <c r="BL26">
        <f t="shared" si="34"/>
        <v>0</v>
      </c>
      <c r="BM26">
        <f t="shared" si="35"/>
        <v>0</v>
      </c>
      <c r="BP26" s="4" t="s">
        <v>235</v>
      </c>
      <c r="BR26" s="4">
        <f>COUNTIF($V$6:$V$75,"ＬＬ")</f>
        <v>0</v>
      </c>
      <c r="BS26" s="4">
        <f>COUNTIF($V$78:$V$147,"ＬＬ")</f>
        <v>0</v>
      </c>
      <c r="BT26" s="4">
        <f t="shared" si="37"/>
        <v>0</v>
      </c>
    </row>
    <row r="27" spans="1:72" ht="16.5" customHeight="1">
      <c r="A27" s="7" t="str">
        <f t="shared" si="23"/>
        <v/>
      </c>
      <c r="B27" s="50"/>
      <c r="C27" s="51"/>
      <c r="D27" s="56"/>
      <c r="E27" s="57"/>
      <c r="F27" s="57"/>
      <c r="G27" s="57"/>
      <c r="H27" s="57"/>
      <c r="I27" s="58"/>
      <c r="J27" s="59"/>
      <c r="K27" s="58"/>
      <c r="L27" s="59"/>
      <c r="M27" s="60"/>
      <c r="N27" s="61"/>
      <c r="O27" s="41"/>
      <c r="P27" s="29"/>
      <c r="Q27" s="7" t="str">
        <f t="shared" si="24"/>
        <v/>
      </c>
      <c r="R27" s="7" t="str">
        <f t="shared" si="25"/>
        <v/>
      </c>
      <c r="S27" s="7" t="str">
        <f t="shared" si="26"/>
        <v/>
      </c>
      <c r="T27" s="7" t="str">
        <f t="shared" si="27"/>
        <v/>
      </c>
      <c r="U27" s="69" t="str">
        <f t="shared" si="28"/>
        <v/>
      </c>
      <c r="V27" s="105"/>
      <c r="W27" s="9"/>
      <c r="X27" s="11">
        <f t="shared" si="0"/>
        <v>0</v>
      </c>
      <c r="Y27" s="11">
        <f t="shared" si="1"/>
        <v>0</v>
      </c>
      <c r="Z27" s="4" t="str">
        <f t="shared" si="2"/>
        <v/>
      </c>
      <c r="AA27" s="4" t="str">
        <f t="shared" si="3"/>
        <v/>
      </c>
      <c r="AF27" s="4">
        <f t="shared" si="29"/>
        <v>0</v>
      </c>
      <c r="AG27" s="4">
        <f t="shared" si="30"/>
        <v>0</v>
      </c>
      <c r="AH27" s="4" t="str">
        <f t="shared" si="31"/>
        <v/>
      </c>
      <c r="AI27" s="4" t="str">
        <f t="shared" si="4"/>
        <v/>
      </c>
      <c r="AJ27" s="11">
        <f t="shared" si="5"/>
        <v>0</v>
      </c>
      <c r="AK27" s="4" t="str">
        <f t="shared" si="32"/>
        <v/>
      </c>
      <c r="AL27" s="4">
        <v>5</v>
      </c>
      <c r="AM27" s="4" t="str">
        <f t="shared" si="6"/>
        <v xml:space="preserve"> </v>
      </c>
      <c r="AN27" s="4" t="str">
        <f t="shared" si="7"/>
        <v xml:space="preserve">  </v>
      </c>
      <c r="AO27" s="4" t="str">
        <f t="shared" si="8"/>
        <v/>
      </c>
      <c r="AP27" s="4" t="str">
        <f t="shared" si="9"/>
        <v/>
      </c>
      <c r="AU27" s="4" t="str">
        <f t="shared" si="33"/>
        <v/>
      </c>
      <c r="AV27" s="4" t="str">
        <f t="shared" si="10"/>
        <v/>
      </c>
      <c r="AW27" s="4" t="str">
        <f t="shared" si="11"/>
        <v/>
      </c>
      <c r="AX27" s="4" t="str">
        <f t="shared" si="12"/>
        <v/>
      </c>
      <c r="AY27" s="4" t="str">
        <f t="shared" si="13"/>
        <v/>
      </c>
      <c r="AZ27" s="4" t="str">
        <f t="shared" si="14"/>
        <v/>
      </c>
      <c r="BA27" s="4" t="str">
        <f t="shared" si="15"/>
        <v/>
      </c>
      <c r="BB27" s="4" t="str">
        <f t="shared" si="16"/>
        <v/>
      </c>
      <c r="BC27" s="4">
        <f t="shared" si="17"/>
        <v>0</v>
      </c>
      <c r="BD27" s="4" t="str">
        <f t="shared" si="18"/>
        <v>999:99.99</v>
      </c>
      <c r="BE27" s="4" t="str">
        <f t="shared" si="19"/>
        <v>999:99.99</v>
      </c>
      <c r="BF27" s="4" t="str">
        <f t="shared" si="20"/>
        <v>999:99.99</v>
      </c>
      <c r="BG27" s="4" t="str">
        <f t="shared" si="21"/>
        <v>999:99.99</v>
      </c>
      <c r="BH27" s="4" t="str">
        <f t="shared" si="22"/>
        <v>19000100</v>
      </c>
      <c r="BI27">
        <v>10</v>
      </c>
      <c r="BJ27" t="s">
        <v>197</v>
      </c>
      <c r="BK27">
        <v>1</v>
      </c>
      <c r="BL27">
        <f t="shared" si="34"/>
        <v>0</v>
      </c>
      <c r="BM27">
        <f t="shared" si="35"/>
        <v>0</v>
      </c>
      <c r="BP27" s="4" t="s">
        <v>236</v>
      </c>
      <c r="BR27" s="4">
        <f>COUNTIF($V$6:$V$75,"３Ｌ")</f>
        <v>0</v>
      </c>
      <c r="BS27" s="4">
        <f>COUNTIF($V$78:$V$147,"３Ｌ")</f>
        <v>0</v>
      </c>
      <c r="BT27" s="4">
        <f t="shared" si="37"/>
        <v>0</v>
      </c>
    </row>
    <row r="28" spans="1:72" ht="16.5" customHeight="1">
      <c r="A28" s="7" t="str">
        <f t="shared" si="23"/>
        <v/>
      </c>
      <c r="B28" s="50"/>
      <c r="C28" s="51"/>
      <c r="D28" s="56"/>
      <c r="E28" s="57"/>
      <c r="F28" s="57"/>
      <c r="G28" s="57"/>
      <c r="H28" s="57"/>
      <c r="I28" s="58"/>
      <c r="J28" s="59"/>
      <c r="K28" s="58"/>
      <c r="L28" s="59"/>
      <c r="M28" s="60"/>
      <c r="N28" s="61"/>
      <c r="O28" s="41"/>
      <c r="P28" s="29"/>
      <c r="Q28" s="7" t="str">
        <f t="shared" si="24"/>
        <v/>
      </c>
      <c r="R28" s="7" t="str">
        <f t="shared" si="25"/>
        <v/>
      </c>
      <c r="S28" s="7" t="str">
        <f t="shared" si="26"/>
        <v/>
      </c>
      <c r="T28" s="7" t="str">
        <f t="shared" si="27"/>
        <v/>
      </c>
      <c r="U28" s="69" t="str">
        <f t="shared" si="28"/>
        <v/>
      </c>
      <c r="V28" s="105"/>
      <c r="W28" s="9"/>
      <c r="X28" s="11">
        <f t="shared" si="0"/>
        <v>0</v>
      </c>
      <c r="Y28" s="11">
        <f t="shared" si="1"/>
        <v>0</v>
      </c>
      <c r="Z28" s="4" t="str">
        <f t="shared" si="2"/>
        <v/>
      </c>
      <c r="AA28" s="4" t="str">
        <f t="shared" si="3"/>
        <v/>
      </c>
      <c r="AF28" s="4">
        <f t="shared" si="29"/>
        <v>0</v>
      </c>
      <c r="AG28" s="4">
        <f t="shared" si="30"/>
        <v>0</v>
      </c>
      <c r="AH28" s="4" t="str">
        <f t="shared" si="31"/>
        <v/>
      </c>
      <c r="AI28" s="4" t="str">
        <f t="shared" si="4"/>
        <v/>
      </c>
      <c r="AJ28" s="11">
        <f t="shared" si="5"/>
        <v>0</v>
      </c>
      <c r="AK28" s="4" t="str">
        <f t="shared" si="32"/>
        <v/>
      </c>
      <c r="AL28" s="4">
        <v>5</v>
      </c>
      <c r="AM28" s="4" t="str">
        <f t="shared" si="6"/>
        <v xml:space="preserve"> </v>
      </c>
      <c r="AN28" s="4" t="str">
        <f t="shared" si="7"/>
        <v xml:space="preserve">  </v>
      </c>
      <c r="AO28" s="4" t="str">
        <f t="shared" si="8"/>
        <v/>
      </c>
      <c r="AP28" s="4" t="str">
        <f t="shared" si="9"/>
        <v/>
      </c>
      <c r="AU28" s="4" t="str">
        <f t="shared" si="33"/>
        <v/>
      </c>
      <c r="AV28" s="4" t="str">
        <f t="shared" si="10"/>
        <v/>
      </c>
      <c r="AW28" s="4" t="str">
        <f t="shared" si="11"/>
        <v/>
      </c>
      <c r="AX28" s="4" t="str">
        <f t="shared" si="12"/>
        <v/>
      </c>
      <c r="AY28" s="4" t="str">
        <f t="shared" si="13"/>
        <v/>
      </c>
      <c r="AZ28" s="4" t="str">
        <f t="shared" si="14"/>
        <v/>
      </c>
      <c r="BA28" s="4" t="str">
        <f t="shared" si="15"/>
        <v/>
      </c>
      <c r="BB28" s="4" t="str">
        <f t="shared" si="16"/>
        <v/>
      </c>
      <c r="BC28" s="4">
        <f t="shared" si="17"/>
        <v>0</v>
      </c>
      <c r="BD28" s="4" t="str">
        <f t="shared" si="18"/>
        <v>999:99.99</v>
      </c>
      <c r="BE28" s="4" t="str">
        <f t="shared" si="19"/>
        <v>999:99.99</v>
      </c>
      <c r="BF28" s="4" t="str">
        <f t="shared" si="20"/>
        <v>999:99.99</v>
      </c>
      <c r="BG28" s="4" t="str">
        <f t="shared" si="21"/>
        <v>999:99.99</v>
      </c>
      <c r="BH28" s="4" t="str">
        <f t="shared" si="22"/>
        <v>19000100</v>
      </c>
      <c r="BI28">
        <v>11</v>
      </c>
      <c r="BJ28" t="s">
        <v>198</v>
      </c>
      <c r="BK28">
        <v>2</v>
      </c>
      <c r="BL28">
        <f t="shared" si="34"/>
        <v>0</v>
      </c>
      <c r="BM28">
        <f t="shared" si="35"/>
        <v>0</v>
      </c>
      <c r="BP28" s="4" t="s">
        <v>243</v>
      </c>
      <c r="BR28" s="4">
        <f>COUNTIF($V$6:$V$75,"４Ｌ")</f>
        <v>0</v>
      </c>
      <c r="BS28" s="4">
        <f t="shared" ref="BS28:BS29" si="38">COUNTIF($V$78:$V$147,"３Ｌ")</f>
        <v>0</v>
      </c>
      <c r="BT28" s="4">
        <f t="shared" ref="BT28:BT29" si="39">SUM(BR28:BS28)</f>
        <v>0</v>
      </c>
    </row>
    <row r="29" spans="1:72" ht="16.5" customHeight="1">
      <c r="A29" s="7" t="str">
        <f t="shared" si="23"/>
        <v/>
      </c>
      <c r="B29" s="50"/>
      <c r="C29" s="51"/>
      <c r="D29" s="56"/>
      <c r="E29" s="57"/>
      <c r="F29" s="57"/>
      <c r="G29" s="57"/>
      <c r="H29" s="57"/>
      <c r="I29" s="58"/>
      <c r="J29" s="59"/>
      <c r="K29" s="58"/>
      <c r="L29" s="59"/>
      <c r="M29" s="60"/>
      <c r="N29" s="61"/>
      <c r="O29" s="41"/>
      <c r="P29" s="29"/>
      <c r="Q29" s="7" t="str">
        <f t="shared" si="24"/>
        <v/>
      </c>
      <c r="R29" s="7" t="str">
        <f t="shared" si="25"/>
        <v/>
      </c>
      <c r="S29" s="7" t="str">
        <f t="shared" si="26"/>
        <v/>
      </c>
      <c r="T29" s="7" t="str">
        <f t="shared" si="27"/>
        <v/>
      </c>
      <c r="U29" s="69" t="str">
        <f t="shared" si="28"/>
        <v/>
      </c>
      <c r="V29" s="105"/>
      <c r="W29" s="9"/>
      <c r="X29" s="11">
        <f t="shared" si="0"/>
        <v>0</v>
      </c>
      <c r="Y29" s="11">
        <f t="shared" si="1"/>
        <v>0</v>
      </c>
      <c r="Z29" s="4" t="str">
        <f t="shared" si="2"/>
        <v/>
      </c>
      <c r="AA29" s="4" t="str">
        <f t="shared" si="3"/>
        <v/>
      </c>
      <c r="AF29" s="4">
        <f t="shared" si="29"/>
        <v>0</v>
      </c>
      <c r="AG29" s="4">
        <f t="shared" si="30"/>
        <v>0</v>
      </c>
      <c r="AH29" s="4" t="str">
        <f t="shared" si="31"/>
        <v/>
      </c>
      <c r="AI29" s="4" t="str">
        <f t="shared" si="4"/>
        <v/>
      </c>
      <c r="AJ29" s="11">
        <f t="shared" si="5"/>
        <v>0</v>
      </c>
      <c r="AK29" s="4" t="str">
        <f t="shared" si="32"/>
        <v/>
      </c>
      <c r="AL29" s="4">
        <v>5</v>
      </c>
      <c r="AM29" s="4" t="str">
        <f t="shared" si="6"/>
        <v xml:space="preserve"> </v>
      </c>
      <c r="AN29" s="4" t="str">
        <f t="shared" si="7"/>
        <v xml:space="preserve">  </v>
      </c>
      <c r="AO29" s="4" t="str">
        <f t="shared" si="8"/>
        <v/>
      </c>
      <c r="AP29" s="4" t="str">
        <f t="shared" si="9"/>
        <v/>
      </c>
      <c r="AU29" s="4" t="str">
        <f t="shared" si="33"/>
        <v/>
      </c>
      <c r="AV29" s="4" t="str">
        <f t="shared" si="10"/>
        <v/>
      </c>
      <c r="AW29" s="4" t="str">
        <f t="shared" si="11"/>
        <v/>
      </c>
      <c r="AX29" s="4" t="str">
        <f t="shared" si="12"/>
        <v/>
      </c>
      <c r="AY29" s="4" t="str">
        <f t="shared" si="13"/>
        <v/>
      </c>
      <c r="AZ29" s="4" t="str">
        <f t="shared" si="14"/>
        <v/>
      </c>
      <c r="BA29" s="4" t="str">
        <f t="shared" si="15"/>
        <v/>
      </c>
      <c r="BB29" s="4" t="str">
        <f t="shared" si="16"/>
        <v/>
      </c>
      <c r="BC29" s="4">
        <f t="shared" si="17"/>
        <v>0</v>
      </c>
      <c r="BD29" s="4" t="str">
        <f t="shared" si="18"/>
        <v>999:99.99</v>
      </c>
      <c r="BE29" s="4" t="str">
        <f t="shared" si="19"/>
        <v>999:99.99</v>
      </c>
      <c r="BF29" s="4" t="str">
        <f t="shared" si="20"/>
        <v>999:99.99</v>
      </c>
      <c r="BG29" s="4" t="str">
        <f t="shared" si="21"/>
        <v>999:99.99</v>
      </c>
      <c r="BH29" s="4" t="str">
        <f t="shared" si="22"/>
        <v>19000100</v>
      </c>
      <c r="BI29">
        <v>12</v>
      </c>
      <c r="BJ29" t="s">
        <v>199</v>
      </c>
      <c r="BK29">
        <v>2</v>
      </c>
      <c r="BL29">
        <f t="shared" si="34"/>
        <v>0</v>
      </c>
      <c r="BM29">
        <f t="shared" si="35"/>
        <v>0</v>
      </c>
      <c r="BP29" s="4" t="s">
        <v>245</v>
      </c>
      <c r="BR29" s="4">
        <f>COUNTIF($V$6:$V$75,"５Ｌ")</f>
        <v>0</v>
      </c>
      <c r="BS29" s="4">
        <f t="shared" si="38"/>
        <v>0</v>
      </c>
      <c r="BT29" s="4">
        <f t="shared" si="39"/>
        <v>0</v>
      </c>
    </row>
    <row r="30" spans="1:72" ht="16.5" customHeight="1">
      <c r="A30" s="7" t="str">
        <f t="shared" si="23"/>
        <v/>
      </c>
      <c r="B30" s="50"/>
      <c r="C30" s="51"/>
      <c r="D30" s="56"/>
      <c r="E30" s="57"/>
      <c r="F30" s="57"/>
      <c r="G30" s="57"/>
      <c r="H30" s="57"/>
      <c r="I30" s="58"/>
      <c r="J30" s="59"/>
      <c r="K30" s="58"/>
      <c r="L30" s="59"/>
      <c r="M30" s="60"/>
      <c r="N30" s="61"/>
      <c r="O30" s="41"/>
      <c r="P30" s="29"/>
      <c r="Q30" s="7" t="str">
        <f t="shared" si="24"/>
        <v/>
      </c>
      <c r="R30" s="7" t="str">
        <f t="shared" si="25"/>
        <v/>
      </c>
      <c r="S30" s="7" t="str">
        <f t="shared" si="26"/>
        <v/>
      </c>
      <c r="T30" s="7" t="str">
        <f t="shared" si="27"/>
        <v/>
      </c>
      <c r="U30" s="69" t="str">
        <f t="shared" si="28"/>
        <v/>
      </c>
      <c r="V30" s="105"/>
      <c r="W30" s="9"/>
      <c r="X30" s="11">
        <f t="shared" si="0"/>
        <v>0</v>
      </c>
      <c r="Y30" s="11">
        <f t="shared" si="1"/>
        <v>0</v>
      </c>
      <c r="Z30" s="4" t="str">
        <f t="shared" si="2"/>
        <v/>
      </c>
      <c r="AA30" s="4" t="str">
        <f t="shared" si="3"/>
        <v/>
      </c>
      <c r="AF30" s="4">
        <f t="shared" si="29"/>
        <v>0</v>
      </c>
      <c r="AG30" s="4">
        <f t="shared" si="30"/>
        <v>0</v>
      </c>
      <c r="AH30" s="4" t="str">
        <f t="shared" si="31"/>
        <v/>
      </c>
      <c r="AI30" s="4" t="str">
        <f t="shared" si="4"/>
        <v/>
      </c>
      <c r="AJ30" s="11">
        <f t="shared" si="5"/>
        <v>0</v>
      </c>
      <c r="AK30" s="4" t="str">
        <f t="shared" si="32"/>
        <v/>
      </c>
      <c r="AL30" s="4">
        <v>5</v>
      </c>
      <c r="AM30" s="4" t="str">
        <f t="shared" si="6"/>
        <v xml:space="preserve"> </v>
      </c>
      <c r="AN30" s="4" t="str">
        <f t="shared" si="7"/>
        <v xml:space="preserve">  </v>
      </c>
      <c r="AO30" s="4" t="str">
        <f t="shared" si="8"/>
        <v/>
      </c>
      <c r="AP30" s="4" t="str">
        <f t="shared" si="9"/>
        <v/>
      </c>
      <c r="AU30" s="4" t="str">
        <f t="shared" si="33"/>
        <v/>
      </c>
      <c r="AV30" s="4" t="str">
        <f t="shared" si="10"/>
        <v/>
      </c>
      <c r="AW30" s="4" t="str">
        <f t="shared" si="11"/>
        <v/>
      </c>
      <c r="AX30" s="4" t="str">
        <f t="shared" si="12"/>
        <v/>
      </c>
      <c r="AY30" s="4" t="str">
        <f t="shared" si="13"/>
        <v/>
      </c>
      <c r="AZ30" s="4" t="str">
        <f t="shared" si="14"/>
        <v/>
      </c>
      <c r="BA30" s="4" t="str">
        <f t="shared" si="15"/>
        <v/>
      </c>
      <c r="BB30" s="4" t="str">
        <f t="shared" si="16"/>
        <v/>
      </c>
      <c r="BC30" s="4">
        <f t="shared" si="17"/>
        <v>0</v>
      </c>
      <c r="BD30" s="4" t="str">
        <f t="shared" si="18"/>
        <v>999:99.99</v>
      </c>
      <c r="BE30" s="4" t="str">
        <f t="shared" si="19"/>
        <v>999:99.99</v>
      </c>
      <c r="BF30" s="4" t="str">
        <f t="shared" si="20"/>
        <v>999:99.99</v>
      </c>
      <c r="BG30" s="4" t="str">
        <f t="shared" si="21"/>
        <v>999:99.99</v>
      </c>
      <c r="BH30" s="4" t="str">
        <f t="shared" si="22"/>
        <v>19000100</v>
      </c>
      <c r="BI30">
        <v>13</v>
      </c>
      <c r="BJ30" t="s">
        <v>200</v>
      </c>
      <c r="BK30">
        <v>3</v>
      </c>
      <c r="BL30">
        <f t="shared" si="34"/>
        <v>0</v>
      </c>
      <c r="BM30">
        <f t="shared" si="35"/>
        <v>0</v>
      </c>
      <c r="BR30" s="4">
        <f>SUM(BR20:BR29)</f>
        <v>0</v>
      </c>
      <c r="BT30" s="4">
        <f>SUM(BT20:BT29)</f>
        <v>0</v>
      </c>
    </row>
    <row r="31" spans="1:72" ht="16.5" customHeight="1">
      <c r="A31" s="7" t="str">
        <f t="shared" si="23"/>
        <v/>
      </c>
      <c r="B31" s="26"/>
      <c r="C31" s="48"/>
      <c r="D31" s="62"/>
      <c r="E31" s="63"/>
      <c r="F31" s="63"/>
      <c r="G31" s="63"/>
      <c r="H31" s="63"/>
      <c r="I31" s="58"/>
      <c r="J31" s="59"/>
      <c r="K31" s="58"/>
      <c r="L31" s="59"/>
      <c r="M31" s="60"/>
      <c r="N31" s="61"/>
      <c r="O31" s="41"/>
      <c r="P31" s="29"/>
      <c r="Q31" s="7" t="str">
        <f t="shared" si="24"/>
        <v/>
      </c>
      <c r="R31" s="7" t="str">
        <f t="shared" si="25"/>
        <v/>
      </c>
      <c r="S31" s="7" t="str">
        <f t="shared" si="26"/>
        <v/>
      </c>
      <c r="T31" s="7" t="str">
        <f t="shared" si="27"/>
        <v/>
      </c>
      <c r="U31" s="69" t="str">
        <f t="shared" si="28"/>
        <v/>
      </c>
      <c r="V31" s="105"/>
      <c r="W31" s="9"/>
      <c r="X31" s="11">
        <f t="shared" si="0"/>
        <v>0</v>
      </c>
      <c r="Y31" s="11">
        <f t="shared" si="1"/>
        <v>0</v>
      </c>
      <c r="Z31" s="4" t="str">
        <f t="shared" si="2"/>
        <v/>
      </c>
      <c r="AA31" s="4" t="str">
        <f t="shared" si="3"/>
        <v/>
      </c>
      <c r="AF31" s="4">
        <f t="shared" si="29"/>
        <v>0</v>
      </c>
      <c r="AG31" s="4">
        <f t="shared" si="30"/>
        <v>0</v>
      </c>
      <c r="AH31" s="4" t="str">
        <f t="shared" si="31"/>
        <v/>
      </c>
      <c r="AI31" s="4" t="str">
        <f t="shared" si="4"/>
        <v/>
      </c>
      <c r="AJ31" s="11">
        <f t="shared" si="5"/>
        <v>0</v>
      </c>
      <c r="AK31" s="4" t="str">
        <f t="shared" si="32"/>
        <v/>
      </c>
      <c r="AL31" s="4">
        <v>5</v>
      </c>
      <c r="AM31" s="4" t="str">
        <f t="shared" si="6"/>
        <v xml:space="preserve"> </v>
      </c>
      <c r="AN31" s="4" t="str">
        <f t="shared" si="7"/>
        <v xml:space="preserve">  </v>
      </c>
      <c r="AO31" s="4" t="str">
        <f t="shared" si="8"/>
        <v/>
      </c>
      <c r="AP31" s="4" t="str">
        <f t="shared" si="9"/>
        <v/>
      </c>
      <c r="AU31" s="4" t="str">
        <f t="shared" si="33"/>
        <v/>
      </c>
      <c r="AV31" s="4" t="str">
        <f t="shared" si="10"/>
        <v/>
      </c>
      <c r="AW31" s="4" t="str">
        <f t="shared" si="11"/>
        <v/>
      </c>
      <c r="AX31" s="4" t="str">
        <f t="shared" si="12"/>
        <v/>
      </c>
      <c r="AY31" s="4" t="str">
        <f t="shared" si="13"/>
        <v/>
      </c>
      <c r="AZ31" s="4" t="str">
        <f t="shared" si="14"/>
        <v/>
      </c>
      <c r="BA31" s="4" t="str">
        <f t="shared" si="15"/>
        <v/>
      </c>
      <c r="BB31" s="4" t="str">
        <f t="shared" si="16"/>
        <v/>
      </c>
      <c r="BC31" s="4">
        <f t="shared" si="17"/>
        <v>0</v>
      </c>
      <c r="BD31" s="4" t="str">
        <f t="shared" si="18"/>
        <v>999:99.99</v>
      </c>
      <c r="BE31" s="4" t="str">
        <f t="shared" si="19"/>
        <v>999:99.99</v>
      </c>
      <c r="BF31" s="4" t="str">
        <f t="shared" si="20"/>
        <v>999:99.99</v>
      </c>
      <c r="BG31" s="4" t="str">
        <f t="shared" si="21"/>
        <v>999:99.99</v>
      </c>
      <c r="BH31" s="4" t="str">
        <f t="shared" si="22"/>
        <v>19000100</v>
      </c>
      <c r="BI31">
        <v>14</v>
      </c>
      <c r="BJ31" t="s">
        <v>201</v>
      </c>
      <c r="BK31">
        <v>3</v>
      </c>
      <c r="BL31">
        <f t="shared" si="34"/>
        <v>0</v>
      </c>
      <c r="BM31">
        <f t="shared" si="35"/>
        <v>0</v>
      </c>
    </row>
    <row r="32" spans="1:72" ht="16.5" customHeight="1">
      <c r="A32" s="7" t="str">
        <f t="shared" si="23"/>
        <v/>
      </c>
      <c r="B32" s="26"/>
      <c r="C32" s="48"/>
      <c r="D32" s="62"/>
      <c r="E32" s="63"/>
      <c r="F32" s="63"/>
      <c r="G32" s="63"/>
      <c r="H32" s="63"/>
      <c r="I32" s="58"/>
      <c r="J32" s="59"/>
      <c r="K32" s="58"/>
      <c r="L32" s="59"/>
      <c r="M32" s="60"/>
      <c r="N32" s="61"/>
      <c r="O32" s="41"/>
      <c r="P32" s="29"/>
      <c r="Q32" s="7" t="str">
        <f t="shared" si="24"/>
        <v/>
      </c>
      <c r="R32" s="7" t="str">
        <f t="shared" si="25"/>
        <v/>
      </c>
      <c r="S32" s="7" t="str">
        <f t="shared" si="26"/>
        <v/>
      </c>
      <c r="T32" s="7" t="str">
        <f t="shared" si="27"/>
        <v/>
      </c>
      <c r="U32" s="69" t="str">
        <f t="shared" si="28"/>
        <v/>
      </c>
      <c r="V32" s="105"/>
      <c r="W32" s="9"/>
      <c r="X32" s="11">
        <f t="shared" si="0"/>
        <v>0</v>
      </c>
      <c r="Y32" s="11">
        <f t="shared" si="1"/>
        <v>0</v>
      </c>
      <c r="Z32" s="4" t="str">
        <f t="shared" si="2"/>
        <v/>
      </c>
      <c r="AA32" s="4" t="str">
        <f t="shared" si="3"/>
        <v/>
      </c>
      <c r="AF32" s="4">
        <f t="shared" si="29"/>
        <v>0</v>
      </c>
      <c r="AG32" s="4">
        <f t="shared" si="30"/>
        <v>0</v>
      </c>
      <c r="AH32" s="4" t="str">
        <f t="shared" si="31"/>
        <v/>
      </c>
      <c r="AI32" s="4" t="str">
        <f t="shared" si="4"/>
        <v/>
      </c>
      <c r="AJ32" s="11">
        <f t="shared" si="5"/>
        <v>0</v>
      </c>
      <c r="AK32" s="4" t="str">
        <f t="shared" si="32"/>
        <v/>
      </c>
      <c r="AL32" s="4">
        <v>5</v>
      </c>
      <c r="AM32" s="4" t="str">
        <f t="shared" si="6"/>
        <v xml:space="preserve"> </v>
      </c>
      <c r="AN32" s="4" t="str">
        <f t="shared" si="7"/>
        <v xml:space="preserve">  </v>
      </c>
      <c r="AO32" s="4" t="str">
        <f t="shared" si="8"/>
        <v/>
      </c>
      <c r="AP32" s="4" t="str">
        <f t="shared" si="9"/>
        <v/>
      </c>
      <c r="AU32" s="4" t="str">
        <f t="shared" si="33"/>
        <v/>
      </c>
      <c r="AV32" s="4" t="str">
        <f t="shared" si="10"/>
        <v/>
      </c>
      <c r="AW32" s="4" t="str">
        <f t="shared" si="11"/>
        <v/>
      </c>
      <c r="AX32" s="4" t="str">
        <f t="shared" si="12"/>
        <v/>
      </c>
      <c r="AY32" s="4" t="str">
        <f t="shared" si="13"/>
        <v/>
      </c>
      <c r="AZ32" s="4" t="str">
        <f t="shared" si="14"/>
        <v/>
      </c>
      <c r="BA32" s="4" t="str">
        <f t="shared" si="15"/>
        <v/>
      </c>
      <c r="BB32" s="4" t="str">
        <f t="shared" si="16"/>
        <v/>
      </c>
      <c r="BC32" s="4">
        <f t="shared" si="17"/>
        <v>0</v>
      </c>
      <c r="BD32" s="4" t="str">
        <f t="shared" si="18"/>
        <v>999:99.99</v>
      </c>
      <c r="BE32" s="4" t="str">
        <f t="shared" si="19"/>
        <v>999:99.99</v>
      </c>
      <c r="BF32" s="4" t="str">
        <f t="shared" si="20"/>
        <v>999:99.99</v>
      </c>
      <c r="BG32" s="4" t="str">
        <f t="shared" si="21"/>
        <v>999:99.99</v>
      </c>
      <c r="BH32" s="4" t="str">
        <f t="shared" si="22"/>
        <v>19000100</v>
      </c>
      <c r="BI32">
        <v>15</v>
      </c>
      <c r="BJ32" t="s">
        <v>202</v>
      </c>
      <c r="BK32">
        <v>3</v>
      </c>
      <c r="BL32">
        <f t="shared" si="34"/>
        <v>0</v>
      </c>
      <c r="BM32">
        <f t="shared" si="35"/>
        <v>0</v>
      </c>
    </row>
    <row r="33" spans="1:65" ht="16.5" customHeight="1">
      <c r="A33" s="7" t="str">
        <f t="shared" si="23"/>
        <v/>
      </c>
      <c r="B33" s="50"/>
      <c r="C33" s="51"/>
      <c r="D33" s="56"/>
      <c r="E33" s="63"/>
      <c r="F33" s="63"/>
      <c r="G33" s="63"/>
      <c r="H33" s="63"/>
      <c r="I33" s="58"/>
      <c r="J33" s="59"/>
      <c r="K33" s="58"/>
      <c r="L33" s="59"/>
      <c r="M33" s="60"/>
      <c r="N33" s="61"/>
      <c r="O33" s="41"/>
      <c r="P33" s="29"/>
      <c r="Q33" s="7" t="str">
        <f t="shared" si="24"/>
        <v/>
      </c>
      <c r="R33" s="7" t="str">
        <f t="shared" si="25"/>
        <v/>
      </c>
      <c r="S33" s="7" t="str">
        <f t="shared" si="26"/>
        <v/>
      </c>
      <c r="T33" s="7" t="str">
        <f t="shared" si="27"/>
        <v/>
      </c>
      <c r="U33" s="69" t="str">
        <f t="shared" si="28"/>
        <v/>
      </c>
      <c r="V33" s="105"/>
      <c r="W33" s="9"/>
      <c r="X33" s="11">
        <f t="shared" si="0"/>
        <v>0</v>
      </c>
      <c r="Y33" s="11">
        <f t="shared" si="1"/>
        <v>0</v>
      </c>
      <c r="Z33" s="4" t="str">
        <f t="shared" si="2"/>
        <v/>
      </c>
      <c r="AA33" s="4" t="str">
        <f t="shared" si="3"/>
        <v/>
      </c>
      <c r="AF33" s="4">
        <f t="shared" si="29"/>
        <v>0</v>
      </c>
      <c r="AG33" s="4">
        <f t="shared" si="30"/>
        <v>0</v>
      </c>
      <c r="AH33" s="4" t="str">
        <f t="shared" si="31"/>
        <v/>
      </c>
      <c r="AI33" s="4" t="str">
        <f t="shared" si="4"/>
        <v/>
      </c>
      <c r="AJ33" s="11">
        <f t="shared" si="5"/>
        <v>0</v>
      </c>
      <c r="AK33" s="4" t="str">
        <f t="shared" si="32"/>
        <v/>
      </c>
      <c r="AL33" s="4">
        <v>5</v>
      </c>
      <c r="AM33" s="4" t="str">
        <f t="shared" si="6"/>
        <v xml:space="preserve"> </v>
      </c>
      <c r="AN33" s="4" t="str">
        <f t="shared" si="7"/>
        <v xml:space="preserve">  </v>
      </c>
      <c r="AO33" s="4" t="str">
        <f t="shared" si="8"/>
        <v/>
      </c>
      <c r="AP33" s="4" t="str">
        <f t="shared" si="9"/>
        <v/>
      </c>
      <c r="AU33" s="4" t="str">
        <f t="shared" si="33"/>
        <v/>
      </c>
      <c r="AV33" s="4" t="str">
        <f t="shared" si="10"/>
        <v/>
      </c>
      <c r="AW33" s="4" t="str">
        <f t="shared" si="11"/>
        <v/>
      </c>
      <c r="AX33" s="4" t="str">
        <f t="shared" si="12"/>
        <v/>
      </c>
      <c r="AY33" s="4" t="str">
        <f t="shared" si="13"/>
        <v/>
      </c>
      <c r="AZ33" s="4" t="str">
        <f t="shared" si="14"/>
        <v/>
      </c>
      <c r="BA33" s="4" t="str">
        <f t="shared" si="15"/>
        <v/>
      </c>
      <c r="BB33" s="4" t="str">
        <f t="shared" si="16"/>
        <v/>
      </c>
      <c r="BC33" s="4">
        <f t="shared" si="17"/>
        <v>0</v>
      </c>
      <c r="BD33" s="4" t="str">
        <f t="shared" si="18"/>
        <v>999:99.99</v>
      </c>
      <c r="BE33" s="4" t="str">
        <f t="shared" si="19"/>
        <v>999:99.99</v>
      </c>
      <c r="BF33" s="4" t="str">
        <f t="shared" si="20"/>
        <v>999:99.99</v>
      </c>
      <c r="BG33" s="4" t="str">
        <f t="shared" si="21"/>
        <v>999:99.99</v>
      </c>
      <c r="BH33" s="4" t="str">
        <f t="shared" si="22"/>
        <v>19000100</v>
      </c>
      <c r="BI33">
        <v>16</v>
      </c>
      <c r="BJ33" t="s">
        <v>203</v>
      </c>
      <c r="BK33">
        <v>4</v>
      </c>
      <c r="BL33">
        <f t="shared" si="34"/>
        <v>0</v>
      </c>
      <c r="BM33">
        <f t="shared" si="35"/>
        <v>0</v>
      </c>
    </row>
    <row r="34" spans="1:65" ht="16.5" customHeight="1">
      <c r="A34" s="7" t="str">
        <f t="shared" si="23"/>
        <v/>
      </c>
      <c r="B34" s="26"/>
      <c r="C34" s="48"/>
      <c r="D34" s="62"/>
      <c r="E34" s="63"/>
      <c r="F34" s="63"/>
      <c r="G34" s="63"/>
      <c r="H34" s="63"/>
      <c r="I34" s="58"/>
      <c r="J34" s="59"/>
      <c r="K34" s="58"/>
      <c r="L34" s="59"/>
      <c r="M34" s="60"/>
      <c r="N34" s="61"/>
      <c r="O34" s="41"/>
      <c r="P34" s="29"/>
      <c r="Q34" s="7" t="str">
        <f t="shared" si="24"/>
        <v/>
      </c>
      <c r="R34" s="7" t="str">
        <f t="shared" si="25"/>
        <v/>
      </c>
      <c r="S34" s="7" t="str">
        <f t="shared" si="26"/>
        <v/>
      </c>
      <c r="T34" s="7" t="str">
        <f t="shared" si="27"/>
        <v/>
      </c>
      <c r="U34" s="69" t="str">
        <f t="shared" si="28"/>
        <v/>
      </c>
      <c r="V34" s="105"/>
      <c r="W34" s="9"/>
      <c r="X34" s="11">
        <f t="shared" si="0"/>
        <v>0</v>
      </c>
      <c r="Y34" s="11">
        <f t="shared" si="1"/>
        <v>0</v>
      </c>
      <c r="Z34" s="4" t="str">
        <f t="shared" si="2"/>
        <v/>
      </c>
      <c r="AA34" s="4" t="str">
        <f t="shared" si="3"/>
        <v/>
      </c>
      <c r="AF34" s="4">
        <f t="shared" si="29"/>
        <v>0</v>
      </c>
      <c r="AG34" s="4">
        <f t="shared" si="30"/>
        <v>0</v>
      </c>
      <c r="AH34" s="4" t="str">
        <f t="shared" si="31"/>
        <v/>
      </c>
      <c r="AI34" s="4" t="str">
        <f t="shared" si="4"/>
        <v/>
      </c>
      <c r="AJ34" s="11">
        <f t="shared" si="5"/>
        <v>0</v>
      </c>
      <c r="AK34" s="4" t="str">
        <f t="shared" si="32"/>
        <v/>
      </c>
      <c r="AL34" s="4">
        <v>5</v>
      </c>
      <c r="AM34" s="4" t="str">
        <f t="shared" si="6"/>
        <v xml:space="preserve"> </v>
      </c>
      <c r="AN34" s="4" t="str">
        <f t="shared" si="7"/>
        <v xml:space="preserve">  </v>
      </c>
      <c r="AO34" s="4" t="str">
        <f t="shared" si="8"/>
        <v/>
      </c>
      <c r="AP34" s="4" t="str">
        <f t="shared" si="9"/>
        <v/>
      </c>
      <c r="AU34" s="4" t="str">
        <f t="shared" si="33"/>
        <v/>
      </c>
      <c r="AV34" s="4" t="str">
        <f t="shared" si="10"/>
        <v/>
      </c>
      <c r="AW34" s="4" t="str">
        <f t="shared" si="11"/>
        <v/>
      </c>
      <c r="AX34" s="4" t="str">
        <f t="shared" si="12"/>
        <v/>
      </c>
      <c r="AY34" s="4" t="str">
        <f t="shared" si="13"/>
        <v/>
      </c>
      <c r="AZ34" s="4" t="str">
        <f t="shared" si="14"/>
        <v/>
      </c>
      <c r="BA34" s="4" t="str">
        <f t="shared" si="15"/>
        <v/>
      </c>
      <c r="BB34" s="4" t="str">
        <f t="shared" si="16"/>
        <v/>
      </c>
      <c r="BC34" s="4">
        <f t="shared" si="17"/>
        <v>0</v>
      </c>
      <c r="BD34" s="4" t="str">
        <f t="shared" si="18"/>
        <v>999:99.99</v>
      </c>
      <c r="BE34" s="4" t="str">
        <f t="shared" si="19"/>
        <v>999:99.99</v>
      </c>
      <c r="BF34" s="4" t="str">
        <f t="shared" si="20"/>
        <v>999:99.99</v>
      </c>
      <c r="BG34" s="4" t="str">
        <f t="shared" si="21"/>
        <v>999:99.99</v>
      </c>
      <c r="BH34" s="4" t="str">
        <f t="shared" si="22"/>
        <v>19000100</v>
      </c>
      <c r="BI34">
        <v>17</v>
      </c>
      <c r="BJ34" t="s">
        <v>204</v>
      </c>
      <c r="BK34">
        <v>4</v>
      </c>
      <c r="BL34">
        <f t="shared" si="34"/>
        <v>0</v>
      </c>
      <c r="BM34">
        <f t="shared" si="35"/>
        <v>0</v>
      </c>
    </row>
    <row r="35" spans="1:65" ht="16.5" customHeight="1">
      <c r="A35" s="7" t="str">
        <f t="shared" si="23"/>
        <v/>
      </c>
      <c r="B35" s="26"/>
      <c r="C35" s="48"/>
      <c r="D35" s="62"/>
      <c r="E35" s="63"/>
      <c r="F35" s="63"/>
      <c r="G35" s="63"/>
      <c r="H35" s="63"/>
      <c r="I35" s="58"/>
      <c r="J35" s="59"/>
      <c r="K35" s="58"/>
      <c r="L35" s="59"/>
      <c r="M35" s="60"/>
      <c r="N35" s="61"/>
      <c r="O35" s="41"/>
      <c r="P35" s="29"/>
      <c r="Q35" s="7" t="str">
        <f t="shared" si="24"/>
        <v/>
      </c>
      <c r="R35" s="7" t="str">
        <f t="shared" si="25"/>
        <v/>
      </c>
      <c r="S35" s="7" t="str">
        <f t="shared" si="26"/>
        <v/>
      </c>
      <c r="T35" s="7" t="str">
        <f t="shared" si="27"/>
        <v/>
      </c>
      <c r="U35" s="69" t="str">
        <f t="shared" si="28"/>
        <v/>
      </c>
      <c r="V35" s="105"/>
      <c r="W35" s="9"/>
      <c r="X35" s="11">
        <f t="shared" si="0"/>
        <v>0</v>
      </c>
      <c r="Y35" s="11">
        <f t="shared" si="1"/>
        <v>0</v>
      </c>
      <c r="Z35" s="4" t="str">
        <f t="shared" si="2"/>
        <v/>
      </c>
      <c r="AA35" s="4" t="str">
        <f t="shared" si="3"/>
        <v/>
      </c>
      <c r="AF35" s="4">
        <f t="shared" si="29"/>
        <v>0</v>
      </c>
      <c r="AG35" s="4">
        <f t="shared" si="30"/>
        <v>0</v>
      </c>
      <c r="AH35" s="4" t="str">
        <f t="shared" si="31"/>
        <v/>
      </c>
      <c r="AI35" s="4" t="str">
        <f t="shared" si="4"/>
        <v/>
      </c>
      <c r="AJ35" s="11">
        <f t="shared" si="5"/>
        <v>0</v>
      </c>
      <c r="AK35" s="4" t="str">
        <f t="shared" si="32"/>
        <v/>
      </c>
      <c r="AL35" s="4">
        <v>5</v>
      </c>
      <c r="AM35" s="4" t="str">
        <f t="shared" si="6"/>
        <v xml:space="preserve"> </v>
      </c>
      <c r="AN35" s="4" t="str">
        <f t="shared" si="7"/>
        <v xml:space="preserve">  </v>
      </c>
      <c r="AO35" s="4" t="str">
        <f t="shared" si="8"/>
        <v/>
      </c>
      <c r="AP35" s="4" t="str">
        <f t="shared" si="9"/>
        <v/>
      </c>
      <c r="AU35" s="4" t="str">
        <f t="shared" si="33"/>
        <v/>
      </c>
      <c r="AV35" s="4" t="str">
        <f t="shared" si="10"/>
        <v/>
      </c>
      <c r="AW35" s="4" t="str">
        <f t="shared" si="11"/>
        <v/>
      </c>
      <c r="AX35" s="4" t="str">
        <f t="shared" si="12"/>
        <v/>
      </c>
      <c r="AY35" s="4" t="str">
        <f t="shared" si="13"/>
        <v/>
      </c>
      <c r="AZ35" s="4" t="str">
        <f t="shared" si="14"/>
        <v/>
      </c>
      <c r="BA35" s="4" t="str">
        <f t="shared" si="15"/>
        <v/>
      </c>
      <c r="BB35" s="4" t="str">
        <f t="shared" si="16"/>
        <v/>
      </c>
      <c r="BC35" s="4">
        <f t="shared" si="17"/>
        <v>0</v>
      </c>
      <c r="BD35" s="4" t="str">
        <f t="shared" si="18"/>
        <v>999:99.99</v>
      </c>
      <c r="BE35" s="4" t="str">
        <f t="shared" si="19"/>
        <v>999:99.99</v>
      </c>
      <c r="BF35" s="4" t="str">
        <f t="shared" si="20"/>
        <v>999:99.99</v>
      </c>
      <c r="BG35" s="4" t="str">
        <f t="shared" si="21"/>
        <v>999:99.99</v>
      </c>
      <c r="BH35" s="4" t="str">
        <f t="shared" si="22"/>
        <v>19000100</v>
      </c>
      <c r="BI35">
        <v>18</v>
      </c>
      <c r="BJ35"/>
      <c r="BK35">
        <v>5</v>
      </c>
      <c r="BL35">
        <f t="shared" si="34"/>
        <v>0</v>
      </c>
      <c r="BM35">
        <f t="shared" si="35"/>
        <v>0</v>
      </c>
    </row>
    <row r="36" spans="1:65" ht="16.5" customHeight="1">
      <c r="A36" s="7" t="str">
        <f t="shared" si="23"/>
        <v/>
      </c>
      <c r="B36" s="26"/>
      <c r="C36" s="48"/>
      <c r="D36" s="62"/>
      <c r="E36" s="63"/>
      <c r="F36" s="63"/>
      <c r="G36" s="63"/>
      <c r="H36" s="63"/>
      <c r="I36" s="58"/>
      <c r="J36" s="59"/>
      <c r="K36" s="58"/>
      <c r="L36" s="59"/>
      <c r="M36" s="60"/>
      <c r="N36" s="61"/>
      <c r="O36" s="41"/>
      <c r="P36" s="29"/>
      <c r="Q36" s="7" t="str">
        <f t="shared" si="24"/>
        <v/>
      </c>
      <c r="R36" s="7" t="str">
        <f t="shared" si="25"/>
        <v/>
      </c>
      <c r="S36" s="7" t="str">
        <f t="shared" si="26"/>
        <v/>
      </c>
      <c r="T36" s="7" t="str">
        <f t="shared" si="27"/>
        <v/>
      </c>
      <c r="U36" s="69" t="str">
        <f t="shared" si="28"/>
        <v/>
      </c>
      <c r="V36" s="105"/>
      <c r="W36" s="9"/>
      <c r="X36" s="11">
        <f t="shared" si="0"/>
        <v>0</v>
      </c>
      <c r="Y36" s="11">
        <f t="shared" si="1"/>
        <v>0</v>
      </c>
      <c r="Z36" s="4" t="str">
        <f t="shared" si="2"/>
        <v/>
      </c>
      <c r="AA36" s="4" t="str">
        <f t="shared" si="3"/>
        <v/>
      </c>
      <c r="AF36" s="4">
        <f t="shared" si="29"/>
        <v>0</v>
      </c>
      <c r="AG36" s="4">
        <f t="shared" si="30"/>
        <v>0</v>
      </c>
      <c r="AH36" s="4" t="str">
        <f t="shared" si="31"/>
        <v/>
      </c>
      <c r="AI36" s="4" t="str">
        <f t="shared" si="4"/>
        <v/>
      </c>
      <c r="AJ36" s="11">
        <f t="shared" si="5"/>
        <v>0</v>
      </c>
      <c r="AK36" s="4" t="str">
        <f t="shared" si="32"/>
        <v/>
      </c>
      <c r="AL36" s="4">
        <v>5</v>
      </c>
      <c r="AM36" s="4" t="str">
        <f t="shared" si="6"/>
        <v xml:space="preserve"> </v>
      </c>
      <c r="AN36" s="4" t="str">
        <f t="shared" si="7"/>
        <v xml:space="preserve">  </v>
      </c>
      <c r="AO36" s="4" t="str">
        <f t="shared" si="8"/>
        <v/>
      </c>
      <c r="AP36" s="4" t="str">
        <f t="shared" si="9"/>
        <v/>
      </c>
      <c r="AU36" s="4" t="str">
        <f t="shared" si="33"/>
        <v/>
      </c>
      <c r="AV36" s="4" t="str">
        <f t="shared" si="10"/>
        <v/>
      </c>
      <c r="AW36" s="4" t="str">
        <f t="shared" si="11"/>
        <v/>
      </c>
      <c r="AX36" s="4" t="str">
        <f t="shared" si="12"/>
        <v/>
      </c>
      <c r="AY36" s="4" t="str">
        <f t="shared" si="13"/>
        <v/>
      </c>
      <c r="AZ36" s="4" t="str">
        <f t="shared" si="14"/>
        <v/>
      </c>
      <c r="BA36" s="4" t="str">
        <f t="shared" si="15"/>
        <v/>
      </c>
      <c r="BB36" s="4" t="str">
        <f t="shared" si="16"/>
        <v/>
      </c>
      <c r="BC36" s="4">
        <f t="shared" si="17"/>
        <v>0</v>
      </c>
      <c r="BD36" s="4" t="str">
        <f t="shared" si="18"/>
        <v>999:99.99</v>
      </c>
      <c r="BE36" s="4" t="str">
        <f t="shared" si="19"/>
        <v>999:99.99</v>
      </c>
      <c r="BF36" s="4" t="str">
        <f t="shared" si="20"/>
        <v>999:99.99</v>
      </c>
      <c r="BG36" s="4" t="str">
        <f t="shared" si="21"/>
        <v>999:99.99</v>
      </c>
      <c r="BH36" s="4" t="str">
        <f t="shared" si="22"/>
        <v>19000100</v>
      </c>
      <c r="BI36">
        <v>19</v>
      </c>
      <c r="BJ36"/>
      <c r="BK36">
        <v>5</v>
      </c>
      <c r="BL36">
        <f t="shared" si="34"/>
        <v>0</v>
      </c>
      <c r="BM36">
        <f t="shared" si="35"/>
        <v>0</v>
      </c>
    </row>
    <row r="37" spans="1:65" ht="16.5" customHeight="1">
      <c r="A37" s="7" t="str">
        <f t="shared" si="23"/>
        <v/>
      </c>
      <c r="B37" s="26"/>
      <c r="C37" s="48"/>
      <c r="D37" s="62"/>
      <c r="E37" s="63"/>
      <c r="F37" s="63"/>
      <c r="G37" s="63"/>
      <c r="H37" s="63"/>
      <c r="I37" s="58"/>
      <c r="J37" s="59"/>
      <c r="K37" s="58"/>
      <c r="L37" s="59"/>
      <c r="M37" s="60"/>
      <c r="N37" s="61"/>
      <c r="O37" s="41"/>
      <c r="P37" s="29"/>
      <c r="Q37" s="7" t="str">
        <f t="shared" si="24"/>
        <v/>
      </c>
      <c r="R37" s="7" t="str">
        <f t="shared" si="25"/>
        <v/>
      </c>
      <c r="S37" s="7" t="str">
        <f t="shared" si="26"/>
        <v/>
      </c>
      <c r="T37" s="7" t="str">
        <f t="shared" si="27"/>
        <v/>
      </c>
      <c r="U37" s="69" t="str">
        <f t="shared" si="28"/>
        <v/>
      </c>
      <c r="V37" s="105"/>
      <c r="W37" s="9"/>
      <c r="X37" s="11">
        <f t="shared" si="0"/>
        <v>0</v>
      </c>
      <c r="Y37" s="11">
        <f t="shared" si="1"/>
        <v>0</v>
      </c>
      <c r="Z37" s="4" t="str">
        <f t="shared" si="2"/>
        <v/>
      </c>
      <c r="AA37" s="4" t="str">
        <f t="shared" si="3"/>
        <v/>
      </c>
      <c r="AF37" s="4">
        <f t="shared" si="29"/>
        <v>0</v>
      </c>
      <c r="AG37" s="4">
        <f t="shared" si="30"/>
        <v>0</v>
      </c>
      <c r="AH37" s="4" t="str">
        <f t="shared" si="31"/>
        <v/>
      </c>
      <c r="AI37" s="4" t="str">
        <f t="shared" si="4"/>
        <v/>
      </c>
      <c r="AJ37" s="11">
        <f t="shared" si="5"/>
        <v>0</v>
      </c>
      <c r="AK37" s="4" t="str">
        <f t="shared" si="32"/>
        <v/>
      </c>
      <c r="AL37" s="4">
        <v>5</v>
      </c>
      <c r="AM37" s="4" t="str">
        <f t="shared" si="6"/>
        <v xml:space="preserve"> </v>
      </c>
      <c r="AN37" s="4" t="str">
        <f t="shared" si="7"/>
        <v xml:space="preserve">  </v>
      </c>
      <c r="AO37" s="4" t="str">
        <f t="shared" si="8"/>
        <v/>
      </c>
      <c r="AP37" s="4" t="str">
        <f t="shared" si="9"/>
        <v/>
      </c>
      <c r="AU37" s="4" t="str">
        <f t="shared" si="33"/>
        <v/>
      </c>
      <c r="AV37" s="4" t="str">
        <f t="shared" si="10"/>
        <v/>
      </c>
      <c r="AW37" s="4" t="str">
        <f t="shared" si="11"/>
        <v/>
      </c>
      <c r="AX37" s="4" t="str">
        <f t="shared" si="12"/>
        <v/>
      </c>
      <c r="AY37" s="4" t="str">
        <f t="shared" si="13"/>
        <v/>
      </c>
      <c r="AZ37" s="4" t="str">
        <f t="shared" si="14"/>
        <v/>
      </c>
      <c r="BA37" s="4" t="str">
        <f t="shared" si="15"/>
        <v/>
      </c>
      <c r="BB37" s="4" t="str">
        <f t="shared" si="16"/>
        <v/>
      </c>
      <c r="BC37" s="4">
        <f t="shared" si="17"/>
        <v>0</v>
      </c>
      <c r="BD37" s="4" t="str">
        <f t="shared" si="18"/>
        <v>999:99.99</v>
      </c>
      <c r="BE37" s="4" t="str">
        <f t="shared" si="19"/>
        <v>999:99.99</v>
      </c>
      <c r="BF37" s="4" t="str">
        <f t="shared" si="20"/>
        <v>999:99.99</v>
      </c>
      <c r="BG37" s="4" t="str">
        <f t="shared" si="21"/>
        <v>999:99.99</v>
      </c>
      <c r="BH37" s="4" t="str">
        <f t="shared" si="22"/>
        <v>19000100</v>
      </c>
      <c r="BI37">
        <v>20</v>
      </c>
      <c r="BJ37"/>
      <c r="BK37">
        <v>5</v>
      </c>
      <c r="BL37">
        <f t="shared" si="34"/>
        <v>0</v>
      </c>
      <c r="BM37">
        <f t="shared" si="35"/>
        <v>0</v>
      </c>
    </row>
    <row r="38" spans="1:65" ht="16.5" customHeight="1">
      <c r="A38" s="7" t="str">
        <f t="shared" si="23"/>
        <v/>
      </c>
      <c r="B38" s="26"/>
      <c r="C38" s="48"/>
      <c r="D38" s="62"/>
      <c r="E38" s="63"/>
      <c r="F38" s="63"/>
      <c r="G38" s="63"/>
      <c r="H38" s="63"/>
      <c r="I38" s="58"/>
      <c r="J38" s="59"/>
      <c r="K38" s="58"/>
      <c r="L38" s="59"/>
      <c r="M38" s="60"/>
      <c r="N38" s="61"/>
      <c r="O38" s="41"/>
      <c r="P38" s="29"/>
      <c r="Q38" s="7" t="str">
        <f t="shared" si="24"/>
        <v/>
      </c>
      <c r="R38" s="7" t="str">
        <f t="shared" si="25"/>
        <v/>
      </c>
      <c r="S38" s="7" t="str">
        <f t="shared" si="26"/>
        <v/>
      </c>
      <c r="T38" s="7" t="str">
        <f t="shared" si="27"/>
        <v/>
      </c>
      <c r="U38" s="69" t="str">
        <f t="shared" si="28"/>
        <v/>
      </c>
      <c r="V38" s="105"/>
      <c r="W38" s="9"/>
      <c r="X38" s="11">
        <f t="shared" ref="X38:X69" si="40">IF(I38="",0,IF(I38=K38,1,0))</f>
        <v>0</v>
      </c>
      <c r="Y38" s="11">
        <f t="shared" ref="Y38:Y69" si="41">IF(M38="",0,IF(OR(M38=I38,M38=K38),1,0))</f>
        <v>0</v>
      </c>
      <c r="Z38" s="4" t="str">
        <f t="shared" ref="Z38:Z69" si="42">TRIM(E38)</f>
        <v/>
      </c>
      <c r="AA38" s="4" t="str">
        <f t="shared" ref="AA38:AA69" si="43">TRIM(F38)</f>
        <v/>
      </c>
      <c r="AF38" s="4">
        <f t="shared" si="29"/>
        <v>0</v>
      </c>
      <c r="AG38" s="4">
        <f t="shared" si="30"/>
        <v>0</v>
      </c>
      <c r="AH38" s="4" t="str">
        <f t="shared" si="31"/>
        <v/>
      </c>
      <c r="AI38" s="4" t="str">
        <f t="shared" si="4"/>
        <v/>
      </c>
      <c r="AJ38" s="11">
        <f t="shared" ref="AJ38:AJ69" si="44">COUNTA(I38,K38,M38,O38)</f>
        <v>0</v>
      </c>
      <c r="AK38" s="4" t="str">
        <f t="shared" si="32"/>
        <v/>
      </c>
      <c r="AL38" s="4">
        <v>5</v>
      </c>
      <c r="AM38" s="4" t="str">
        <f t="shared" ref="AM38:AM69" si="45">G38&amp;" "&amp;H38</f>
        <v xml:space="preserve"> </v>
      </c>
      <c r="AN38" s="4" t="str">
        <f t="shared" si="7"/>
        <v xml:space="preserve">  </v>
      </c>
      <c r="AO38" s="4" t="str">
        <f t="shared" ref="AO38:AO69" si="46">AH38</f>
        <v/>
      </c>
      <c r="AP38" s="4" t="str">
        <f t="shared" ref="AP38:AP69" si="47">R38</f>
        <v/>
      </c>
      <c r="AU38" s="4" t="str">
        <f t="shared" si="33"/>
        <v/>
      </c>
      <c r="AV38" s="4" t="str">
        <f t="shared" ref="AV38:AV69" si="48">IF(K38="","",VLOOKUP(K38,$AC$6:$AD$23,2,0))</f>
        <v/>
      </c>
      <c r="AW38" s="4" t="str">
        <f t="shared" ref="AW38:AW69" si="49">IF(M38="","",VLOOKUP(M38,$AC$6:$AD$23,2,0))</f>
        <v/>
      </c>
      <c r="AX38" s="4" t="str">
        <f t="shared" ref="AX38:AX69" si="50">IF(O38="","",VLOOKUP(O38,$AC$6:$AD$16,2,0))</f>
        <v/>
      </c>
      <c r="AY38" s="4" t="str">
        <f t="shared" ref="AY38:AY69" si="51">IF(I38="","",VLOOKUP(I38,$AC$6:$AF$13,3,0))</f>
        <v/>
      </c>
      <c r="AZ38" s="4" t="str">
        <f t="shared" ref="AZ38:AZ69" si="52">IF(K38="","",VLOOKUP(K38,$AC$6:$AF$13,3,0))</f>
        <v/>
      </c>
      <c r="BA38" s="4" t="str">
        <f t="shared" ref="BA38:BA69" si="53">IF(M38="","",VALUE(LEFT(M38,3)))</f>
        <v/>
      </c>
      <c r="BB38" s="4" t="str">
        <f t="shared" ref="BB38:BB69" si="54">IF(O38="","",VALUE(LEFT(O38,3)))</f>
        <v/>
      </c>
      <c r="BC38" s="4">
        <f t="shared" ref="BC38:BC69" si="55">IF(B38="100歳",1,0)</f>
        <v>0</v>
      </c>
      <c r="BD38" s="4" t="str">
        <f t="shared" ref="BD38:BD69" si="56">IF(J38="","999:99.99"," "&amp;LEFT(RIGHT("  "&amp;TEXT(J38,"0.00"),7),2)&amp;":"&amp;RIGHT(TEXT(J38,"0.00"),5))</f>
        <v>999:99.99</v>
      </c>
      <c r="BE38" s="4" t="str">
        <f t="shared" ref="BE38:BE69" si="57">IF(L38="","999:99.99"," "&amp;LEFT(RIGHT("  "&amp;TEXT(L38,"0.00"),7),2)&amp;":"&amp;RIGHT(TEXT(L38,"0.00"),5))</f>
        <v>999:99.99</v>
      </c>
      <c r="BF38" s="4" t="str">
        <f t="shared" ref="BF38:BF69" si="58">IF(N38="","999:99.99"," "&amp;LEFT(RIGHT("  "&amp;TEXT(N38,"0.00"),7),2)&amp;":"&amp;RIGHT(TEXT(N38,"0.00"),5))</f>
        <v>999:99.99</v>
      </c>
      <c r="BG38" s="4" t="str">
        <f t="shared" ref="BG38:BG69" si="59">IF(P38="","999:99.99"," "&amp;LEFT(RIGHT("  "&amp;TEXT(P38,"0.00"),7),2)&amp;":"&amp;RIGHT(TEXT(P38,"0.00"),5))</f>
        <v>999:99.99</v>
      </c>
      <c r="BH38" s="4" t="str">
        <f t="shared" ref="BH38:BH69" si="60">YEAR(D38)&amp;RIGHT("0"&amp;MONTH(D38),2)&amp;RIGHT("0"&amp;DAY(D38),2)</f>
        <v>19000100</v>
      </c>
      <c r="BI38">
        <v>21</v>
      </c>
      <c r="BJ38"/>
      <c r="BK38">
        <v>5</v>
      </c>
      <c r="BL38">
        <f t="shared" si="34"/>
        <v>0</v>
      </c>
      <c r="BM38">
        <f t="shared" si="35"/>
        <v>0</v>
      </c>
    </row>
    <row r="39" spans="1:65" ht="16.5" customHeight="1">
      <c r="A39" s="7" t="str">
        <f t="shared" si="23"/>
        <v/>
      </c>
      <c r="B39" s="26"/>
      <c r="C39" s="48"/>
      <c r="D39" s="62"/>
      <c r="E39" s="63"/>
      <c r="F39" s="63"/>
      <c r="G39" s="63"/>
      <c r="H39" s="63"/>
      <c r="I39" s="58"/>
      <c r="J39" s="59"/>
      <c r="K39" s="58"/>
      <c r="L39" s="59"/>
      <c r="M39" s="60"/>
      <c r="N39" s="61"/>
      <c r="O39" s="41"/>
      <c r="P39" s="29"/>
      <c r="Q39" s="7" t="str">
        <f t="shared" si="24"/>
        <v/>
      </c>
      <c r="R39" s="7" t="str">
        <f t="shared" si="25"/>
        <v/>
      </c>
      <c r="S39" s="7" t="str">
        <f t="shared" si="26"/>
        <v/>
      </c>
      <c r="T39" s="7" t="str">
        <f t="shared" si="27"/>
        <v/>
      </c>
      <c r="U39" s="69" t="str">
        <f t="shared" si="28"/>
        <v/>
      </c>
      <c r="V39" s="105"/>
      <c r="W39" s="9"/>
      <c r="X39" s="11">
        <f t="shared" si="40"/>
        <v>0</v>
      </c>
      <c r="Y39" s="11">
        <f t="shared" si="41"/>
        <v>0</v>
      </c>
      <c r="Z39" s="4" t="str">
        <f t="shared" si="42"/>
        <v/>
      </c>
      <c r="AA39" s="4" t="str">
        <f t="shared" si="43"/>
        <v/>
      </c>
      <c r="AF39" s="4">
        <f t="shared" si="29"/>
        <v>0</v>
      </c>
      <c r="AG39" s="4">
        <f t="shared" si="30"/>
        <v>0</v>
      </c>
      <c r="AH39" s="4" t="str">
        <f t="shared" si="31"/>
        <v/>
      </c>
      <c r="AI39" s="4" t="str">
        <f t="shared" si="4"/>
        <v/>
      </c>
      <c r="AJ39" s="11">
        <f t="shared" si="44"/>
        <v>0</v>
      </c>
      <c r="AK39" s="4" t="str">
        <f t="shared" si="32"/>
        <v/>
      </c>
      <c r="AL39" s="4">
        <v>5</v>
      </c>
      <c r="AM39" s="4" t="str">
        <f t="shared" si="45"/>
        <v xml:space="preserve"> </v>
      </c>
      <c r="AN39" s="4" t="str">
        <f t="shared" si="7"/>
        <v xml:space="preserve">  </v>
      </c>
      <c r="AO39" s="4" t="str">
        <f t="shared" si="46"/>
        <v/>
      </c>
      <c r="AP39" s="4" t="str">
        <f t="shared" si="47"/>
        <v/>
      </c>
      <c r="AU39" s="4" t="str">
        <f t="shared" ref="AU39:AU75" si="61">IF(I39="","",VLOOKUP(I39,$AC$6:$AD$23,2,0))</f>
        <v/>
      </c>
      <c r="AV39" s="4" t="str">
        <f t="shared" si="48"/>
        <v/>
      </c>
      <c r="AW39" s="4" t="str">
        <f t="shared" si="49"/>
        <v/>
      </c>
      <c r="AX39" s="4" t="str">
        <f t="shared" si="50"/>
        <v/>
      </c>
      <c r="AY39" s="4" t="str">
        <f t="shared" si="51"/>
        <v/>
      </c>
      <c r="AZ39" s="4" t="str">
        <f t="shared" si="52"/>
        <v/>
      </c>
      <c r="BA39" s="4" t="str">
        <f t="shared" si="53"/>
        <v/>
      </c>
      <c r="BB39" s="4" t="str">
        <f t="shared" si="54"/>
        <v/>
      </c>
      <c r="BC39" s="4">
        <f t="shared" si="55"/>
        <v>0</v>
      </c>
      <c r="BD39" s="4" t="str">
        <f t="shared" si="56"/>
        <v>999:99.99</v>
      </c>
      <c r="BE39" s="4" t="str">
        <f t="shared" si="57"/>
        <v>999:99.99</v>
      </c>
      <c r="BF39" s="4" t="str">
        <f t="shared" si="58"/>
        <v>999:99.99</v>
      </c>
      <c r="BG39" s="4" t="str">
        <f t="shared" si="59"/>
        <v>999:99.99</v>
      </c>
      <c r="BH39" s="4" t="str">
        <f t="shared" si="60"/>
        <v>19000100</v>
      </c>
      <c r="BI39">
        <v>22</v>
      </c>
      <c r="BJ39"/>
      <c r="BK39">
        <v>5</v>
      </c>
      <c r="BL39">
        <f t="shared" si="34"/>
        <v>0</v>
      </c>
      <c r="BM39">
        <f t="shared" si="35"/>
        <v>0</v>
      </c>
    </row>
    <row r="40" spans="1:65" ht="16.5" customHeight="1">
      <c r="A40" s="7" t="str">
        <f t="shared" si="23"/>
        <v/>
      </c>
      <c r="B40" s="26"/>
      <c r="C40" s="48"/>
      <c r="D40" s="62"/>
      <c r="E40" s="63"/>
      <c r="F40" s="63"/>
      <c r="G40" s="63"/>
      <c r="H40" s="63"/>
      <c r="I40" s="58"/>
      <c r="J40" s="59"/>
      <c r="K40" s="58"/>
      <c r="L40" s="59"/>
      <c r="M40" s="60"/>
      <c r="N40" s="61"/>
      <c r="O40" s="41"/>
      <c r="P40" s="29"/>
      <c r="Q40" s="7" t="str">
        <f t="shared" si="24"/>
        <v/>
      </c>
      <c r="R40" s="7" t="str">
        <f t="shared" si="25"/>
        <v/>
      </c>
      <c r="S40" s="7" t="str">
        <f t="shared" si="26"/>
        <v/>
      </c>
      <c r="T40" s="7" t="str">
        <f t="shared" si="27"/>
        <v/>
      </c>
      <c r="U40" s="69" t="str">
        <f t="shared" si="28"/>
        <v/>
      </c>
      <c r="V40" s="105"/>
      <c r="W40" s="9"/>
      <c r="X40" s="11">
        <f t="shared" si="40"/>
        <v>0</v>
      </c>
      <c r="Y40" s="11">
        <f t="shared" si="41"/>
        <v>0</v>
      </c>
      <c r="Z40" s="4" t="str">
        <f t="shared" si="42"/>
        <v/>
      </c>
      <c r="AA40" s="4" t="str">
        <f t="shared" si="43"/>
        <v/>
      </c>
      <c r="AF40" s="4">
        <f t="shared" si="29"/>
        <v>0</v>
      </c>
      <c r="AG40" s="4">
        <f t="shared" si="30"/>
        <v>0</v>
      </c>
      <c r="AH40" s="4" t="str">
        <f t="shared" si="31"/>
        <v/>
      </c>
      <c r="AI40" s="4" t="str">
        <f t="shared" si="4"/>
        <v/>
      </c>
      <c r="AJ40" s="11">
        <f t="shared" si="44"/>
        <v>0</v>
      </c>
      <c r="AK40" s="4" t="str">
        <f t="shared" si="32"/>
        <v/>
      </c>
      <c r="AL40" s="4">
        <v>5</v>
      </c>
      <c r="AM40" s="4" t="str">
        <f t="shared" si="45"/>
        <v xml:space="preserve"> </v>
      </c>
      <c r="AN40" s="4" t="str">
        <f t="shared" si="7"/>
        <v xml:space="preserve">  </v>
      </c>
      <c r="AO40" s="4" t="str">
        <f t="shared" si="46"/>
        <v/>
      </c>
      <c r="AP40" s="4" t="str">
        <f t="shared" si="47"/>
        <v/>
      </c>
      <c r="AU40" s="4" t="str">
        <f t="shared" si="61"/>
        <v/>
      </c>
      <c r="AV40" s="4" t="str">
        <f t="shared" si="48"/>
        <v/>
      </c>
      <c r="AW40" s="4" t="str">
        <f t="shared" si="49"/>
        <v/>
      </c>
      <c r="AX40" s="4" t="str">
        <f t="shared" si="50"/>
        <v/>
      </c>
      <c r="AY40" s="4" t="str">
        <f t="shared" si="51"/>
        <v/>
      </c>
      <c r="AZ40" s="4" t="str">
        <f t="shared" si="52"/>
        <v/>
      </c>
      <c r="BA40" s="4" t="str">
        <f t="shared" si="53"/>
        <v/>
      </c>
      <c r="BB40" s="4" t="str">
        <f t="shared" si="54"/>
        <v/>
      </c>
      <c r="BC40" s="4">
        <f t="shared" si="55"/>
        <v>0</v>
      </c>
      <c r="BD40" s="4" t="str">
        <f t="shared" si="56"/>
        <v>999:99.99</v>
      </c>
      <c r="BE40" s="4" t="str">
        <f t="shared" si="57"/>
        <v>999:99.99</v>
      </c>
      <c r="BF40" s="4" t="str">
        <f t="shared" si="58"/>
        <v>999:99.99</v>
      </c>
      <c r="BG40" s="4" t="str">
        <f t="shared" si="59"/>
        <v>999:99.99</v>
      </c>
      <c r="BH40" s="4" t="str">
        <f t="shared" si="60"/>
        <v>19000100</v>
      </c>
      <c r="BI40">
        <v>23</v>
      </c>
      <c r="BJ40"/>
      <c r="BK40">
        <v>5</v>
      </c>
      <c r="BL40">
        <f t="shared" si="34"/>
        <v>0</v>
      </c>
      <c r="BM40">
        <f t="shared" si="35"/>
        <v>0</v>
      </c>
    </row>
    <row r="41" spans="1:65" ht="16.5" customHeight="1">
      <c r="A41" s="7" t="str">
        <f t="shared" si="23"/>
        <v/>
      </c>
      <c r="B41" s="26"/>
      <c r="C41" s="48"/>
      <c r="D41" s="62"/>
      <c r="E41" s="63"/>
      <c r="F41" s="63"/>
      <c r="G41" s="63"/>
      <c r="H41" s="63"/>
      <c r="I41" s="58"/>
      <c r="J41" s="59"/>
      <c r="K41" s="58"/>
      <c r="L41" s="59"/>
      <c r="M41" s="60"/>
      <c r="N41" s="61"/>
      <c r="O41" s="41"/>
      <c r="P41" s="29"/>
      <c r="Q41" s="7" t="str">
        <f t="shared" si="24"/>
        <v/>
      </c>
      <c r="R41" s="7" t="str">
        <f t="shared" si="25"/>
        <v/>
      </c>
      <c r="S41" s="7" t="str">
        <f t="shared" si="26"/>
        <v/>
      </c>
      <c r="T41" s="7" t="str">
        <f t="shared" si="27"/>
        <v/>
      </c>
      <c r="U41" s="69" t="str">
        <f t="shared" si="28"/>
        <v/>
      </c>
      <c r="V41" s="105"/>
      <c r="W41" s="9"/>
      <c r="X41" s="11">
        <f t="shared" si="40"/>
        <v>0</v>
      </c>
      <c r="Y41" s="11">
        <f t="shared" si="41"/>
        <v>0</v>
      </c>
      <c r="Z41" s="4" t="str">
        <f t="shared" si="42"/>
        <v/>
      </c>
      <c r="AA41" s="4" t="str">
        <f t="shared" si="43"/>
        <v/>
      </c>
      <c r="AF41" s="4">
        <f t="shared" si="29"/>
        <v>0</v>
      </c>
      <c r="AG41" s="4">
        <f t="shared" si="30"/>
        <v>0</v>
      </c>
      <c r="AH41" s="4" t="str">
        <f t="shared" si="31"/>
        <v/>
      </c>
      <c r="AI41" s="4" t="str">
        <f t="shared" si="4"/>
        <v/>
      </c>
      <c r="AJ41" s="11">
        <f t="shared" si="44"/>
        <v>0</v>
      </c>
      <c r="AK41" s="4" t="str">
        <f t="shared" si="32"/>
        <v/>
      </c>
      <c r="AL41" s="4">
        <v>5</v>
      </c>
      <c r="AM41" s="4" t="str">
        <f t="shared" si="45"/>
        <v xml:space="preserve"> </v>
      </c>
      <c r="AN41" s="4" t="str">
        <f t="shared" si="7"/>
        <v xml:space="preserve">  </v>
      </c>
      <c r="AO41" s="4" t="str">
        <f t="shared" si="46"/>
        <v/>
      </c>
      <c r="AP41" s="4" t="str">
        <f t="shared" si="47"/>
        <v/>
      </c>
      <c r="AU41" s="4" t="str">
        <f t="shared" si="61"/>
        <v/>
      </c>
      <c r="AV41" s="4" t="str">
        <f t="shared" si="48"/>
        <v/>
      </c>
      <c r="AW41" s="4" t="str">
        <f t="shared" si="49"/>
        <v/>
      </c>
      <c r="AX41" s="4" t="str">
        <f t="shared" si="50"/>
        <v/>
      </c>
      <c r="AY41" s="4" t="str">
        <f t="shared" si="51"/>
        <v/>
      </c>
      <c r="AZ41" s="4" t="str">
        <f t="shared" si="52"/>
        <v/>
      </c>
      <c r="BA41" s="4" t="str">
        <f t="shared" si="53"/>
        <v/>
      </c>
      <c r="BB41" s="4" t="str">
        <f t="shared" si="54"/>
        <v/>
      </c>
      <c r="BC41" s="4">
        <f t="shared" si="55"/>
        <v>0</v>
      </c>
      <c r="BD41" s="4" t="str">
        <f t="shared" si="56"/>
        <v>999:99.99</v>
      </c>
      <c r="BE41" s="4" t="str">
        <f t="shared" si="57"/>
        <v>999:99.99</v>
      </c>
      <c r="BF41" s="4" t="str">
        <f t="shared" si="58"/>
        <v>999:99.99</v>
      </c>
      <c r="BG41" s="4" t="str">
        <f t="shared" si="59"/>
        <v>999:99.99</v>
      </c>
      <c r="BH41" s="4" t="str">
        <f t="shared" si="60"/>
        <v>19000100</v>
      </c>
      <c r="BI41">
        <v>24</v>
      </c>
      <c r="BJ41"/>
      <c r="BK41">
        <v>5</v>
      </c>
      <c r="BL41">
        <f t="shared" si="34"/>
        <v>0</v>
      </c>
      <c r="BM41">
        <f t="shared" si="35"/>
        <v>0</v>
      </c>
    </row>
    <row r="42" spans="1:65" ht="16.5" customHeight="1">
      <c r="A42" s="7" t="str">
        <f t="shared" si="23"/>
        <v/>
      </c>
      <c r="B42" s="26"/>
      <c r="C42" s="48"/>
      <c r="D42" s="62"/>
      <c r="E42" s="63"/>
      <c r="F42" s="63"/>
      <c r="G42" s="63"/>
      <c r="H42" s="63"/>
      <c r="I42" s="58"/>
      <c r="J42" s="59"/>
      <c r="K42" s="58"/>
      <c r="L42" s="59"/>
      <c r="M42" s="60"/>
      <c r="N42" s="61"/>
      <c r="O42" s="41"/>
      <c r="P42" s="29"/>
      <c r="Q42" s="7" t="str">
        <f t="shared" si="24"/>
        <v/>
      </c>
      <c r="R42" s="7" t="str">
        <f t="shared" si="25"/>
        <v/>
      </c>
      <c r="S42" s="7" t="str">
        <f t="shared" si="26"/>
        <v/>
      </c>
      <c r="T42" s="7" t="str">
        <f t="shared" si="27"/>
        <v/>
      </c>
      <c r="U42" s="69" t="str">
        <f t="shared" si="28"/>
        <v/>
      </c>
      <c r="V42" s="105"/>
      <c r="W42" s="9"/>
      <c r="X42" s="11">
        <f t="shared" si="40"/>
        <v>0</v>
      </c>
      <c r="Y42" s="11">
        <f t="shared" si="41"/>
        <v>0</v>
      </c>
      <c r="Z42" s="4" t="str">
        <f t="shared" si="42"/>
        <v/>
      </c>
      <c r="AA42" s="4" t="str">
        <f t="shared" si="43"/>
        <v/>
      </c>
      <c r="AF42" s="4">
        <f t="shared" si="29"/>
        <v>0</v>
      </c>
      <c r="AG42" s="4">
        <f t="shared" si="30"/>
        <v>0</v>
      </c>
      <c r="AH42" s="4" t="str">
        <f t="shared" si="31"/>
        <v/>
      </c>
      <c r="AI42" s="4" t="str">
        <f t="shared" si="4"/>
        <v/>
      </c>
      <c r="AJ42" s="11">
        <f t="shared" si="44"/>
        <v>0</v>
      </c>
      <c r="AK42" s="4" t="str">
        <f t="shared" si="32"/>
        <v/>
      </c>
      <c r="AL42" s="4">
        <v>5</v>
      </c>
      <c r="AM42" s="4" t="str">
        <f t="shared" si="45"/>
        <v xml:space="preserve"> </v>
      </c>
      <c r="AN42" s="4" t="str">
        <f t="shared" si="7"/>
        <v xml:space="preserve">  </v>
      </c>
      <c r="AO42" s="4" t="str">
        <f t="shared" si="46"/>
        <v/>
      </c>
      <c r="AP42" s="4" t="str">
        <f t="shared" si="47"/>
        <v/>
      </c>
      <c r="AU42" s="4" t="str">
        <f t="shared" si="61"/>
        <v/>
      </c>
      <c r="AV42" s="4" t="str">
        <f t="shared" si="48"/>
        <v/>
      </c>
      <c r="AW42" s="4" t="str">
        <f t="shared" si="49"/>
        <v/>
      </c>
      <c r="AX42" s="4" t="str">
        <f t="shared" si="50"/>
        <v/>
      </c>
      <c r="AY42" s="4" t="str">
        <f t="shared" si="51"/>
        <v/>
      </c>
      <c r="AZ42" s="4" t="str">
        <f t="shared" si="52"/>
        <v/>
      </c>
      <c r="BA42" s="4" t="str">
        <f t="shared" si="53"/>
        <v/>
      </c>
      <c r="BB42" s="4" t="str">
        <f t="shared" si="54"/>
        <v/>
      </c>
      <c r="BC42" s="4">
        <f t="shared" si="55"/>
        <v>0</v>
      </c>
      <c r="BD42" s="4" t="str">
        <f t="shared" si="56"/>
        <v>999:99.99</v>
      </c>
      <c r="BE42" s="4" t="str">
        <f t="shared" si="57"/>
        <v>999:99.99</v>
      </c>
      <c r="BF42" s="4" t="str">
        <f t="shared" si="58"/>
        <v>999:99.99</v>
      </c>
      <c r="BG42" s="4" t="str">
        <f t="shared" si="59"/>
        <v>999:99.99</v>
      </c>
      <c r="BH42" s="4" t="str">
        <f t="shared" si="60"/>
        <v>19000100</v>
      </c>
      <c r="BI42">
        <v>25</v>
      </c>
      <c r="BJ42"/>
      <c r="BK42">
        <v>5</v>
      </c>
      <c r="BL42">
        <f t="shared" si="34"/>
        <v>0</v>
      </c>
      <c r="BM42">
        <f t="shared" si="35"/>
        <v>0</v>
      </c>
    </row>
    <row r="43" spans="1:65" ht="16.5" customHeight="1">
      <c r="A43" s="7" t="str">
        <f t="shared" si="23"/>
        <v/>
      </c>
      <c r="B43" s="26"/>
      <c r="C43" s="48"/>
      <c r="D43" s="62"/>
      <c r="E43" s="63"/>
      <c r="F43" s="63"/>
      <c r="G43" s="63"/>
      <c r="H43" s="63"/>
      <c r="I43" s="58"/>
      <c r="J43" s="59"/>
      <c r="K43" s="58"/>
      <c r="L43" s="59"/>
      <c r="M43" s="60"/>
      <c r="N43" s="61"/>
      <c r="O43" s="41"/>
      <c r="P43" s="29"/>
      <c r="Q43" s="7" t="str">
        <f t="shared" si="24"/>
        <v/>
      </c>
      <c r="R43" s="7" t="str">
        <f t="shared" si="25"/>
        <v/>
      </c>
      <c r="S43" s="7" t="str">
        <f t="shared" si="26"/>
        <v/>
      </c>
      <c r="T43" s="7" t="str">
        <f t="shared" si="27"/>
        <v/>
      </c>
      <c r="U43" s="69" t="str">
        <f t="shared" si="28"/>
        <v/>
      </c>
      <c r="V43" s="105"/>
      <c r="W43" s="9"/>
      <c r="X43" s="11">
        <f t="shared" si="40"/>
        <v>0</v>
      </c>
      <c r="Y43" s="11">
        <f t="shared" si="41"/>
        <v>0</v>
      </c>
      <c r="Z43" s="4" t="str">
        <f t="shared" si="42"/>
        <v/>
      </c>
      <c r="AA43" s="4" t="str">
        <f t="shared" si="43"/>
        <v/>
      </c>
      <c r="AF43" s="4">
        <f t="shared" si="29"/>
        <v>0</v>
      </c>
      <c r="AG43" s="4">
        <f t="shared" si="30"/>
        <v>0</v>
      </c>
      <c r="AH43" s="4" t="str">
        <f t="shared" si="31"/>
        <v/>
      </c>
      <c r="AI43" s="4" t="str">
        <f t="shared" si="4"/>
        <v/>
      </c>
      <c r="AJ43" s="11">
        <f t="shared" si="44"/>
        <v>0</v>
      </c>
      <c r="AK43" s="4" t="str">
        <f t="shared" si="32"/>
        <v/>
      </c>
      <c r="AL43" s="4">
        <v>5</v>
      </c>
      <c r="AM43" s="4" t="str">
        <f t="shared" si="45"/>
        <v xml:space="preserve"> </v>
      </c>
      <c r="AN43" s="4" t="str">
        <f t="shared" si="7"/>
        <v xml:space="preserve">  </v>
      </c>
      <c r="AO43" s="4" t="str">
        <f t="shared" si="46"/>
        <v/>
      </c>
      <c r="AP43" s="4" t="str">
        <f t="shared" si="47"/>
        <v/>
      </c>
      <c r="AU43" s="4" t="str">
        <f t="shared" si="61"/>
        <v/>
      </c>
      <c r="AV43" s="4" t="str">
        <f t="shared" si="48"/>
        <v/>
      </c>
      <c r="AW43" s="4" t="str">
        <f t="shared" si="49"/>
        <v/>
      </c>
      <c r="AX43" s="4" t="str">
        <f t="shared" si="50"/>
        <v/>
      </c>
      <c r="AY43" s="4" t="str">
        <f t="shared" si="51"/>
        <v/>
      </c>
      <c r="AZ43" s="4" t="str">
        <f t="shared" si="52"/>
        <v/>
      </c>
      <c r="BA43" s="4" t="str">
        <f t="shared" si="53"/>
        <v/>
      </c>
      <c r="BB43" s="4" t="str">
        <f t="shared" si="54"/>
        <v/>
      </c>
      <c r="BC43" s="4">
        <f t="shared" si="55"/>
        <v>0</v>
      </c>
      <c r="BD43" s="4" t="str">
        <f t="shared" si="56"/>
        <v>999:99.99</v>
      </c>
      <c r="BE43" s="4" t="str">
        <f t="shared" si="57"/>
        <v>999:99.99</v>
      </c>
      <c r="BF43" s="4" t="str">
        <f t="shared" si="58"/>
        <v>999:99.99</v>
      </c>
      <c r="BG43" s="4" t="str">
        <f t="shared" si="59"/>
        <v>999:99.99</v>
      </c>
      <c r="BH43" s="4" t="str">
        <f t="shared" si="60"/>
        <v>19000100</v>
      </c>
      <c r="BI43">
        <v>26</v>
      </c>
      <c r="BJ43"/>
      <c r="BK43">
        <v>5</v>
      </c>
      <c r="BL43">
        <f t="shared" si="34"/>
        <v>0</v>
      </c>
      <c r="BM43">
        <f t="shared" si="35"/>
        <v>0</v>
      </c>
    </row>
    <row r="44" spans="1:65" ht="16.5" customHeight="1">
      <c r="A44" s="7" t="str">
        <f t="shared" si="23"/>
        <v/>
      </c>
      <c r="B44" s="26"/>
      <c r="C44" s="48"/>
      <c r="D44" s="62"/>
      <c r="E44" s="63"/>
      <c r="F44" s="63"/>
      <c r="G44" s="63"/>
      <c r="H44" s="63"/>
      <c r="I44" s="58"/>
      <c r="J44" s="59"/>
      <c r="K44" s="58"/>
      <c r="L44" s="59"/>
      <c r="M44" s="60"/>
      <c r="N44" s="61"/>
      <c r="O44" s="41"/>
      <c r="P44" s="29"/>
      <c r="Q44" s="7" t="str">
        <f t="shared" si="24"/>
        <v/>
      </c>
      <c r="R44" s="7" t="str">
        <f t="shared" si="25"/>
        <v/>
      </c>
      <c r="S44" s="7" t="str">
        <f t="shared" si="26"/>
        <v/>
      </c>
      <c r="T44" s="7" t="str">
        <f t="shared" si="27"/>
        <v/>
      </c>
      <c r="U44" s="69" t="str">
        <f t="shared" si="28"/>
        <v/>
      </c>
      <c r="V44" s="105"/>
      <c r="W44" s="9"/>
      <c r="X44" s="11">
        <f t="shared" si="40"/>
        <v>0</v>
      </c>
      <c r="Y44" s="11">
        <f t="shared" si="41"/>
        <v>0</v>
      </c>
      <c r="Z44" s="4" t="str">
        <f t="shared" si="42"/>
        <v/>
      </c>
      <c r="AA44" s="4" t="str">
        <f t="shared" si="43"/>
        <v/>
      </c>
      <c r="AF44" s="4">
        <f t="shared" si="29"/>
        <v>0</v>
      </c>
      <c r="AG44" s="4">
        <f t="shared" si="30"/>
        <v>0</v>
      </c>
      <c r="AH44" s="4" t="str">
        <f t="shared" si="31"/>
        <v/>
      </c>
      <c r="AI44" s="4" t="str">
        <f t="shared" si="4"/>
        <v/>
      </c>
      <c r="AJ44" s="11">
        <f t="shared" si="44"/>
        <v>0</v>
      </c>
      <c r="AK44" s="4" t="str">
        <f t="shared" si="32"/>
        <v/>
      </c>
      <c r="AL44" s="4">
        <v>5</v>
      </c>
      <c r="AM44" s="4" t="str">
        <f t="shared" si="45"/>
        <v xml:space="preserve"> </v>
      </c>
      <c r="AN44" s="4" t="str">
        <f t="shared" si="7"/>
        <v xml:space="preserve">  </v>
      </c>
      <c r="AO44" s="4" t="str">
        <f t="shared" si="46"/>
        <v/>
      </c>
      <c r="AP44" s="4" t="str">
        <f t="shared" si="47"/>
        <v/>
      </c>
      <c r="AU44" s="4" t="str">
        <f t="shared" si="61"/>
        <v/>
      </c>
      <c r="AV44" s="4" t="str">
        <f t="shared" si="48"/>
        <v/>
      </c>
      <c r="AW44" s="4" t="str">
        <f t="shared" si="49"/>
        <v/>
      </c>
      <c r="AX44" s="4" t="str">
        <f t="shared" si="50"/>
        <v/>
      </c>
      <c r="AY44" s="4" t="str">
        <f t="shared" si="51"/>
        <v/>
      </c>
      <c r="AZ44" s="4" t="str">
        <f t="shared" si="52"/>
        <v/>
      </c>
      <c r="BA44" s="4" t="str">
        <f t="shared" si="53"/>
        <v/>
      </c>
      <c r="BB44" s="4" t="str">
        <f t="shared" si="54"/>
        <v/>
      </c>
      <c r="BC44" s="4">
        <f t="shared" si="55"/>
        <v>0</v>
      </c>
      <c r="BD44" s="4" t="str">
        <f t="shared" si="56"/>
        <v>999:99.99</v>
      </c>
      <c r="BE44" s="4" t="str">
        <f t="shared" si="57"/>
        <v>999:99.99</v>
      </c>
      <c r="BF44" s="4" t="str">
        <f t="shared" si="58"/>
        <v>999:99.99</v>
      </c>
      <c r="BG44" s="4" t="str">
        <f t="shared" si="59"/>
        <v>999:99.99</v>
      </c>
      <c r="BH44" s="4" t="str">
        <f t="shared" si="60"/>
        <v>19000100</v>
      </c>
      <c r="BI44">
        <v>27</v>
      </c>
      <c r="BJ44"/>
      <c r="BK44">
        <v>5</v>
      </c>
      <c r="BL44">
        <f t="shared" si="34"/>
        <v>0</v>
      </c>
      <c r="BM44">
        <f t="shared" si="35"/>
        <v>0</v>
      </c>
    </row>
    <row r="45" spans="1:65" ht="16.5" customHeight="1">
      <c r="A45" s="7" t="str">
        <f t="shared" si="23"/>
        <v/>
      </c>
      <c r="B45" s="26"/>
      <c r="C45" s="48"/>
      <c r="D45" s="62"/>
      <c r="E45" s="63"/>
      <c r="F45" s="63"/>
      <c r="G45" s="63"/>
      <c r="H45" s="63"/>
      <c r="I45" s="58"/>
      <c r="J45" s="59"/>
      <c r="K45" s="58"/>
      <c r="L45" s="59"/>
      <c r="M45" s="60"/>
      <c r="N45" s="61"/>
      <c r="O45" s="41"/>
      <c r="P45" s="29"/>
      <c r="Q45" s="7" t="str">
        <f t="shared" si="24"/>
        <v/>
      </c>
      <c r="R45" s="7" t="str">
        <f t="shared" si="25"/>
        <v/>
      </c>
      <c r="S45" s="7" t="str">
        <f t="shared" si="26"/>
        <v/>
      </c>
      <c r="T45" s="7" t="str">
        <f t="shared" si="27"/>
        <v/>
      </c>
      <c r="U45" s="69" t="str">
        <f t="shared" si="28"/>
        <v/>
      </c>
      <c r="V45" s="105"/>
      <c r="W45" s="9"/>
      <c r="X45" s="11">
        <f t="shared" si="40"/>
        <v>0</v>
      </c>
      <c r="Y45" s="11">
        <f t="shared" si="41"/>
        <v>0</v>
      </c>
      <c r="Z45" s="4" t="str">
        <f t="shared" si="42"/>
        <v/>
      </c>
      <c r="AA45" s="4" t="str">
        <f t="shared" si="43"/>
        <v/>
      </c>
      <c r="AF45" s="4">
        <f t="shared" ref="AF45:AF65" si="62">LEN(Z45)+LEN(AA45)</f>
        <v>0</v>
      </c>
      <c r="AG45" s="4">
        <f t="shared" si="30"/>
        <v>0</v>
      </c>
      <c r="AH45" s="4" t="str">
        <f t="shared" si="31"/>
        <v/>
      </c>
      <c r="AI45" s="4" t="str">
        <f t="shared" ref="AI45:AI65" si="63">Z45&amp;IF(OR(AF45&gt;4,AF45=0),"",REPT("  ",5-AF45))&amp;AA45</f>
        <v/>
      </c>
      <c r="AJ45" s="11">
        <f t="shared" si="44"/>
        <v>0</v>
      </c>
      <c r="AK45" s="4" t="str">
        <f t="shared" si="32"/>
        <v/>
      </c>
      <c r="AL45" s="4">
        <v>5</v>
      </c>
      <c r="AM45" s="4" t="str">
        <f t="shared" si="45"/>
        <v xml:space="preserve"> </v>
      </c>
      <c r="AN45" s="4" t="str">
        <f t="shared" ref="AN45:AN65" si="64">Z45&amp;"  "&amp;AA45</f>
        <v xml:space="preserve">  </v>
      </c>
      <c r="AO45" s="4" t="str">
        <f t="shared" si="46"/>
        <v/>
      </c>
      <c r="AP45" s="4" t="str">
        <f t="shared" si="47"/>
        <v/>
      </c>
      <c r="AU45" s="4" t="str">
        <f t="shared" si="61"/>
        <v/>
      </c>
      <c r="AV45" s="4" t="str">
        <f t="shared" si="48"/>
        <v/>
      </c>
      <c r="AW45" s="4" t="str">
        <f t="shared" si="49"/>
        <v/>
      </c>
      <c r="AX45" s="4" t="str">
        <f t="shared" si="50"/>
        <v/>
      </c>
      <c r="AY45" s="4" t="str">
        <f t="shared" si="51"/>
        <v/>
      </c>
      <c r="AZ45" s="4" t="str">
        <f t="shared" si="52"/>
        <v/>
      </c>
      <c r="BA45" s="4" t="str">
        <f t="shared" si="53"/>
        <v/>
      </c>
      <c r="BB45" s="4" t="str">
        <f t="shared" si="54"/>
        <v/>
      </c>
      <c r="BC45" s="4">
        <f t="shared" si="55"/>
        <v>0</v>
      </c>
      <c r="BD45" s="4" t="str">
        <f t="shared" si="56"/>
        <v>999:99.99</v>
      </c>
      <c r="BE45" s="4" t="str">
        <f t="shared" si="57"/>
        <v>999:99.99</v>
      </c>
      <c r="BF45" s="4" t="str">
        <f t="shared" si="58"/>
        <v>999:99.99</v>
      </c>
      <c r="BG45" s="4" t="str">
        <f t="shared" si="59"/>
        <v>999:99.99</v>
      </c>
      <c r="BH45" s="4" t="str">
        <f t="shared" si="60"/>
        <v>19000100</v>
      </c>
      <c r="BI45">
        <v>28</v>
      </c>
      <c r="BJ45"/>
      <c r="BK45">
        <v>5</v>
      </c>
      <c r="BL45">
        <f t="shared" si="34"/>
        <v>0</v>
      </c>
      <c r="BM45">
        <f t="shared" si="35"/>
        <v>0</v>
      </c>
    </row>
    <row r="46" spans="1:65" ht="16.5" customHeight="1">
      <c r="A46" s="7" t="str">
        <f t="shared" si="23"/>
        <v/>
      </c>
      <c r="B46" s="26"/>
      <c r="C46" s="48"/>
      <c r="D46" s="62"/>
      <c r="E46" s="63"/>
      <c r="F46" s="63"/>
      <c r="G46" s="63"/>
      <c r="H46" s="63"/>
      <c r="I46" s="58"/>
      <c r="J46" s="59"/>
      <c r="K46" s="58"/>
      <c r="L46" s="59"/>
      <c r="M46" s="60"/>
      <c r="N46" s="61"/>
      <c r="O46" s="41"/>
      <c r="P46" s="29"/>
      <c r="Q46" s="7" t="str">
        <f t="shared" si="24"/>
        <v/>
      </c>
      <c r="R46" s="7" t="str">
        <f t="shared" si="25"/>
        <v/>
      </c>
      <c r="S46" s="7" t="str">
        <f t="shared" si="26"/>
        <v/>
      </c>
      <c r="T46" s="7" t="str">
        <f t="shared" si="27"/>
        <v/>
      </c>
      <c r="U46" s="69" t="str">
        <f t="shared" si="28"/>
        <v/>
      </c>
      <c r="V46" s="105"/>
      <c r="W46" s="9"/>
      <c r="X46" s="11">
        <f t="shared" si="40"/>
        <v>0</v>
      </c>
      <c r="Y46" s="11">
        <f t="shared" si="41"/>
        <v>0</v>
      </c>
      <c r="Z46" s="4" t="str">
        <f t="shared" si="42"/>
        <v/>
      </c>
      <c r="AA46" s="4" t="str">
        <f t="shared" si="43"/>
        <v/>
      </c>
      <c r="AF46" s="4">
        <f t="shared" si="62"/>
        <v>0</v>
      </c>
      <c r="AG46" s="4">
        <f t="shared" si="30"/>
        <v>0</v>
      </c>
      <c r="AH46" s="4" t="str">
        <f t="shared" si="31"/>
        <v/>
      </c>
      <c r="AI46" s="4" t="str">
        <f t="shared" si="63"/>
        <v/>
      </c>
      <c r="AJ46" s="11">
        <f t="shared" si="44"/>
        <v>0</v>
      </c>
      <c r="AK46" s="4" t="str">
        <f t="shared" si="32"/>
        <v/>
      </c>
      <c r="AL46" s="4">
        <v>5</v>
      </c>
      <c r="AM46" s="4" t="str">
        <f t="shared" si="45"/>
        <v xml:space="preserve"> </v>
      </c>
      <c r="AN46" s="4" t="str">
        <f t="shared" si="64"/>
        <v xml:space="preserve">  </v>
      </c>
      <c r="AO46" s="4" t="str">
        <f t="shared" si="46"/>
        <v/>
      </c>
      <c r="AP46" s="4" t="str">
        <f t="shared" si="47"/>
        <v/>
      </c>
      <c r="AU46" s="4" t="str">
        <f t="shared" si="61"/>
        <v/>
      </c>
      <c r="AV46" s="4" t="str">
        <f t="shared" si="48"/>
        <v/>
      </c>
      <c r="AW46" s="4" t="str">
        <f t="shared" si="49"/>
        <v/>
      </c>
      <c r="AX46" s="4" t="str">
        <f t="shared" si="50"/>
        <v/>
      </c>
      <c r="AY46" s="4" t="str">
        <f t="shared" si="51"/>
        <v/>
      </c>
      <c r="AZ46" s="4" t="str">
        <f t="shared" si="52"/>
        <v/>
      </c>
      <c r="BA46" s="4" t="str">
        <f t="shared" si="53"/>
        <v/>
      </c>
      <c r="BB46" s="4" t="str">
        <f t="shared" si="54"/>
        <v/>
      </c>
      <c r="BC46" s="4">
        <f t="shared" si="55"/>
        <v>0</v>
      </c>
      <c r="BD46" s="4" t="str">
        <f t="shared" si="56"/>
        <v>999:99.99</v>
      </c>
      <c r="BE46" s="4" t="str">
        <f t="shared" si="57"/>
        <v>999:99.99</v>
      </c>
      <c r="BF46" s="4" t="str">
        <f t="shared" si="58"/>
        <v>999:99.99</v>
      </c>
      <c r="BG46" s="4" t="str">
        <f t="shared" si="59"/>
        <v>999:99.99</v>
      </c>
      <c r="BH46" s="4" t="str">
        <f t="shared" si="60"/>
        <v>19000100</v>
      </c>
      <c r="BI46">
        <v>29</v>
      </c>
      <c r="BJ46"/>
      <c r="BK46">
        <v>5</v>
      </c>
      <c r="BL46">
        <f t="shared" si="34"/>
        <v>0</v>
      </c>
      <c r="BM46">
        <f t="shared" si="35"/>
        <v>0</v>
      </c>
    </row>
    <row r="47" spans="1:65" ht="16.5" customHeight="1">
      <c r="A47" s="7" t="str">
        <f t="shared" si="23"/>
        <v/>
      </c>
      <c r="B47" s="26"/>
      <c r="C47" s="48"/>
      <c r="D47" s="62"/>
      <c r="E47" s="63"/>
      <c r="F47" s="63"/>
      <c r="G47" s="63"/>
      <c r="H47" s="63"/>
      <c r="I47" s="58"/>
      <c r="J47" s="59"/>
      <c r="K47" s="58"/>
      <c r="L47" s="59"/>
      <c r="M47" s="60"/>
      <c r="N47" s="61"/>
      <c r="O47" s="41"/>
      <c r="P47" s="29"/>
      <c r="Q47" s="7" t="str">
        <f t="shared" si="24"/>
        <v/>
      </c>
      <c r="R47" s="7" t="str">
        <f t="shared" si="25"/>
        <v/>
      </c>
      <c r="S47" s="7" t="str">
        <f t="shared" si="26"/>
        <v/>
      </c>
      <c r="T47" s="7" t="str">
        <f t="shared" si="27"/>
        <v/>
      </c>
      <c r="U47" s="69" t="str">
        <f t="shared" si="28"/>
        <v/>
      </c>
      <c r="V47" s="105"/>
      <c r="W47" s="9"/>
      <c r="X47" s="11">
        <f t="shared" si="40"/>
        <v>0</v>
      </c>
      <c r="Y47" s="11">
        <f t="shared" si="41"/>
        <v>0</v>
      </c>
      <c r="Z47" s="4" t="str">
        <f t="shared" si="42"/>
        <v/>
      </c>
      <c r="AA47" s="4" t="str">
        <f t="shared" si="43"/>
        <v/>
      </c>
      <c r="AF47" s="4">
        <f t="shared" si="62"/>
        <v>0</v>
      </c>
      <c r="AG47" s="4">
        <f t="shared" si="30"/>
        <v>0</v>
      </c>
      <c r="AH47" s="4" t="str">
        <f t="shared" si="31"/>
        <v/>
      </c>
      <c r="AI47" s="4" t="str">
        <f t="shared" si="63"/>
        <v/>
      </c>
      <c r="AJ47" s="11">
        <f t="shared" si="44"/>
        <v>0</v>
      </c>
      <c r="AK47" s="4" t="str">
        <f t="shared" si="32"/>
        <v/>
      </c>
      <c r="AL47" s="4">
        <v>5</v>
      </c>
      <c r="AM47" s="4" t="str">
        <f t="shared" si="45"/>
        <v xml:space="preserve"> </v>
      </c>
      <c r="AN47" s="4" t="str">
        <f t="shared" si="64"/>
        <v xml:space="preserve">  </v>
      </c>
      <c r="AO47" s="4" t="str">
        <f t="shared" si="46"/>
        <v/>
      </c>
      <c r="AP47" s="4" t="str">
        <f t="shared" si="47"/>
        <v/>
      </c>
      <c r="AU47" s="4" t="str">
        <f t="shared" si="61"/>
        <v/>
      </c>
      <c r="AV47" s="4" t="str">
        <f t="shared" si="48"/>
        <v/>
      </c>
      <c r="AW47" s="4" t="str">
        <f t="shared" si="49"/>
        <v/>
      </c>
      <c r="AX47" s="4" t="str">
        <f t="shared" si="50"/>
        <v/>
      </c>
      <c r="AY47" s="4" t="str">
        <f t="shared" si="51"/>
        <v/>
      </c>
      <c r="AZ47" s="4" t="str">
        <f t="shared" si="52"/>
        <v/>
      </c>
      <c r="BA47" s="4" t="str">
        <f t="shared" si="53"/>
        <v/>
      </c>
      <c r="BB47" s="4" t="str">
        <f t="shared" si="54"/>
        <v/>
      </c>
      <c r="BC47" s="4">
        <f t="shared" si="55"/>
        <v>0</v>
      </c>
      <c r="BD47" s="4" t="str">
        <f t="shared" si="56"/>
        <v>999:99.99</v>
      </c>
      <c r="BE47" s="4" t="str">
        <f t="shared" si="57"/>
        <v>999:99.99</v>
      </c>
      <c r="BF47" s="4" t="str">
        <f t="shared" si="58"/>
        <v>999:99.99</v>
      </c>
      <c r="BG47" s="4" t="str">
        <f t="shared" si="59"/>
        <v>999:99.99</v>
      </c>
      <c r="BH47" s="4" t="str">
        <f t="shared" si="60"/>
        <v>19000100</v>
      </c>
      <c r="BI47">
        <v>30</v>
      </c>
      <c r="BJ47"/>
      <c r="BK47">
        <v>6</v>
      </c>
      <c r="BL47">
        <f t="shared" si="34"/>
        <v>0</v>
      </c>
      <c r="BM47">
        <f t="shared" si="35"/>
        <v>0</v>
      </c>
    </row>
    <row r="48" spans="1:65" ht="16.5" customHeight="1">
      <c r="A48" s="7" t="str">
        <f t="shared" si="23"/>
        <v/>
      </c>
      <c r="B48" s="26"/>
      <c r="C48" s="48"/>
      <c r="D48" s="62"/>
      <c r="E48" s="63"/>
      <c r="F48" s="63"/>
      <c r="G48" s="63"/>
      <c r="H48" s="63"/>
      <c r="I48" s="58"/>
      <c r="J48" s="59"/>
      <c r="K48" s="58"/>
      <c r="L48" s="59"/>
      <c r="M48" s="60"/>
      <c r="N48" s="61"/>
      <c r="O48" s="41"/>
      <c r="P48" s="29"/>
      <c r="Q48" s="7" t="str">
        <f t="shared" si="24"/>
        <v/>
      </c>
      <c r="R48" s="7" t="str">
        <f t="shared" si="25"/>
        <v/>
      </c>
      <c r="S48" s="7" t="str">
        <f t="shared" si="26"/>
        <v/>
      </c>
      <c r="T48" s="7" t="str">
        <f t="shared" si="27"/>
        <v/>
      </c>
      <c r="U48" s="69" t="str">
        <f t="shared" si="28"/>
        <v/>
      </c>
      <c r="V48" s="105"/>
      <c r="W48" s="9"/>
      <c r="X48" s="11">
        <f t="shared" si="40"/>
        <v>0</v>
      </c>
      <c r="Y48" s="11">
        <f t="shared" si="41"/>
        <v>0</v>
      </c>
      <c r="Z48" s="4" t="str">
        <f t="shared" si="42"/>
        <v/>
      </c>
      <c r="AA48" s="4" t="str">
        <f t="shared" si="43"/>
        <v/>
      </c>
      <c r="AF48" s="4">
        <f t="shared" si="62"/>
        <v>0</v>
      </c>
      <c r="AG48" s="4">
        <f t="shared" si="30"/>
        <v>0</v>
      </c>
      <c r="AH48" s="4" t="str">
        <f t="shared" si="31"/>
        <v/>
      </c>
      <c r="AI48" s="4" t="str">
        <f t="shared" si="63"/>
        <v/>
      </c>
      <c r="AJ48" s="11">
        <f t="shared" si="44"/>
        <v>0</v>
      </c>
      <c r="AK48" s="4" t="str">
        <f t="shared" si="32"/>
        <v/>
      </c>
      <c r="AL48" s="4">
        <v>5</v>
      </c>
      <c r="AM48" s="4" t="str">
        <f t="shared" si="45"/>
        <v xml:space="preserve"> </v>
      </c>
      <c r="AN48" s="4" t="str">
        <f t="shared" si="64"/>
        <v xml:space="preserve">  </v>
      </c>
      <c r="AO48" s="4" t="str">
        <f t="shared" si="46"/>
        <v/>
      </c>
      <c r="AP48" s="4" t="str">
        <f t="shared" si="47"/>
        <v/>
      </c>
      <c r="AU48" s="4" t="str">
        <f t="shared" si="61"/>
        <v/>
      </c>
      <c r="AV48" s="4" t="str">
        <f t="shared" si="48"/>
        <v/>
      </c>
      <c r="AW48" s="4" t="str">
        <f t="shared" si="49"/>
        <v/>
      </c>
      <c r="AX48" s="4" t="str">
        <f t="shared" si="50"/>
        <v/>
      </c>
      <c r="AY48" s="4" t="str">
        <f t="shared" si="51"/>
        <v/>
      </c>
      <c r="AZ48" s="4" t="str">
        <f t="shared" si="52"/>
        <v/>
      </c>
      <c r="BA48" s="4" t="str">
        <f t="shared" si="53"/>
        <v/>
      </c>
      <c r="BB48" s="4" t="str">
        <f t="shared" si="54"/>
        <v/>
      </c>
      <c r="BC48" s="4">
        <f t="shared" si="55"/>
        <v>0</v>
      </c>
      <c r="BD48" s="4" t="str">
        <f t="shared" si="56"/>
        <v>999:99.99</v>
      </c>
      <c r="BE48" s="4" t="str">
        <f t="shared" si="57"/>
        <v>999:99.99</v>
      </c>
      <c r="BF48" s="4" t="str">
        <f t="shared" si="58"/>
        <v>999:99.99</v>
      </c>
      <c r="BG48" s="4" t="str">
        <f t="shared" si="59"/>
        <v>999:99.99</v>
      </c>
      <c r="BH48" s="4" t="str">
        <f t="shared" si="60"/>
        <v>19000100</v>
      </c>
      <c r="BI48">
        <v>31</v>
      </c>
      <c r="BJ48"/>
      <c r="BK48">
        <v>6</v>
      </c>
      <c r="BL48">
        <f t="shared" si="34"/>
        <v>0</v>
      </c>
      <c r="BM48">
        <f t="shared" si="35"/>
        <v>0</v>
      </c>
    </row>
    <row r="49" spans="1:65" ht="16.5" customHeight="1">
      <c r="A49" s="7" t="str">
        <f t="shared" si="23"/>
        <v/>
      </c>
      <c r="B49" s="26"/>
      <c r="C49" s="48"/>
      <c r="D49" s="62"/>
      <c r="E49" s="63"/>
      <c r="F49" s="63"/>
      <c r="G49" s="63"/>
      <c r="H49" s="63"/>
      <c r="I49" s="58"/>
      <c r="J49" s="59"/>
      <c r="K49" s="58"/>
      <c r="L49" s="59"/>
      <c r="M49" s="60"/>
      <c r="N49" s="61"/>
      <c r="O49" s="41"/>
      <c r="P49" s="29"/>
      <c r="Q49" s="7" t="str">
        <f t="shared" si="24"/>
        <v/>
      </c>
      <c r="R49" s="7" t="str">
        <f t="shared" si="25"/>
        <v/>
      </c>
      <c r="S49" s="7" t="str">
        <f t="shared" si="26"/>
        <v/>
      </c>
      <c r="T49" s="7" t="str">
        <f t="shared" si="27"/>
        <v/>
      </c>
      <c r="U49" s="69" t="str">
        <f t="shared" si="28"/>
        <v/>
      </c>
      <c r="V49" s="105"/>
      <c r="W49" s="9"/>
      <c r="X49" s="11">
        <f t="shared" si="40"/>
        <v>0</v>
      </c>
      <c r="Y49" s="11">
        <f t="shared" si="41"/>
        <v>0</v>
      </c>
      <c r="Z49" s="4" t="str">
        <f t="shared" si="42"/>
        <v/>
      </c>
      <c r="AA49" s="4" t="str">
        <f t="shared" si="43"/>
        <v/>
      </c>
      <c r="AF49" s="4">
        <f t="shared" si="62"/>
        <v>0</v>
      </c>
      <c r="AG49" s="4">
        <f t="shared" si="30"/>
        <v>0</v>
      </c>
      <c r="AH49" s="4" t="str">
        <f t="shared" si="31"/>
        <v/>
      </c>
      <c r="AI49" s="4" t="str">
        <f t="shared" si="63"/>
        <v/>
      </c>
      <c r="AJ49" s="11">
        <f t="shared" si="44"/>
        <v>0</v>
      </c>
      <c r="AK49" s="4" t="str">
        <f t="shared" si="32"/>
        <v/>
      </c>
      <c r="AL49" s="4">
        <v>5</v>
      </c>
      <c r="AM49" s="4" t="str">
        <f t="shared" si="45"/>
        <v xml:space="preserve"> </v>
      </c>
      <c r="AN49" s="4" t="str">
        <f t="shared" si="64"/>
        <v xml:space="preserve">  </v>
      </c>
      <c r="AO49" s="4" t="str">
        <f t="shared" si="46"/>
        <v/>
      </c>
      <c r="AP49" s="4" t="str">
        <f t="shared" si="47"/>
        <v/>
      </c>
      <c r="AU49" s="4" t="str">
        <f t="shared" si="61"/>
        <v/>
      </c>
      <c r="AV49" s="4" t="str">
        <f t="shared" si="48"/>
        <v/>
      </c>
      <c r="AW49" s="4" t="str">
        <f t="shared" si="49"/>
        <v/>
      </c>
      <c r="AX49" s="4" t="str">
        <f t="shared" si="50"/>
        <v/>
      </c>
      <c r="AY49" s="4" t="str">
        <f t="shared" si="51"/>
        <v/>
      </c>
      <c r="AZ49" s="4" t="str">
        <f t="shared" si="52"/>
        <v/>
      </c>
      <c r="BA49" s="4" t="str">
        <f t="shared" si="53"/>
        <v/>
      </c>
      <c r="BB49" s="4" t="str">
        <f t="shared" si="54"/>
        <v/>
      </c>
      <c r="BC49" s="4">
        <f t="shared" si="55"/>
        <v>0</v>
      </c>
      <c r="BD49" s="4" t="str">
        <f t="shared" si="56"/>
        <v>999:99.99</v>
      </c>
      <c r="BE49" s="4" t="str">
        <f t="shared" si="57"/>
        <v>999:99.99</v>
      </c>
      <c r="BF49" s="4" t="str">
        <f t="shared" si="58"/>
        <v>999:99.99</v>
      </c>
      <c r="BG49" s="4" t="str">
        <f t="shared" si="59"/>
        <v>999:99.99</v>
      </c>
      <c r="BH49" s="4" t="str">
        <f t="shared" si="60"/>
        <v>19000100</v>
      </c>
      <c r="BI49">
        <v>32</v>
      </c>
      <c r="BJ49"/>
      <c r="BK49">
        <v>6</v>
      </c>
      <c r="BL49">
        <f t="shared" si="34"/>
        <v>0</v>
      </c>
      <c r="BM49">
        <f t="shared" si="35"/>
        <v>0</v>
      </c>
    </row>
    <row r="50" spans="1:65" ht="16.5" customHeight="1">
      <c r="A50" s="7" t="str">
        <f t="shared" si="23"/>
        <v/>
      </c>
      <c r="B50" s="26"/>
      <c r="C50" s="48"/>
      <c r="D50" s="62"/>
      <c r="E50" s="63"/>
      <c r="F50" s="63"/>
      <c r="G50" s="63"/>
      <c r="H50" s="63"/>
      <c r="I50" s="58"/>
      <c r="J50" s="59"/>
      <c r="K50" s="58"/>
      <c r="L50" s="59"/>
      <c r="M50" s="60"/>
      <c r="N50" s="61"/>
      <c r="O50" s="41"/>
      <c r="P50" s="29"/>
      <c r="Q50" s="7" t="str">
        <f t="shared" si="24"/>
        <v/>
      </c>
      <c r="R50" s="7" t="str">
        <f t="shared" si="25"/>
        <v/>
      </c>
      <c r="S50" s="7" t="str">
        <f t="shared" si="26"/>
        <v/>
      </c>
      <c r="T50" s="7" t="str">
        <f t="shared" si="27"/>
        <v/>
      </c>
      <c r="U50" s="69" t="str">
        <f t="shared" si="28"/>
        <v/>
      </c>
      <c r="V50" s="105"/>
      <c r="W50" s="9"/>
      <c r="X50" s="11">
        <f t="shared" si="40"/>
        <v>0</v>
      </c>
      <c r="Y50" s="11">
        <f t="shared" si="41"/>
        <v>0</v>
      </c>
      <c r="Z50" s="4" t="str">
        <f t="shared" si="42"/>
        <v/>
      </c>
      <c r="AA50" s="4" t="str">
        <f t="shared" si="43"/>
        <v/>
      </c>
      <c r="AF50" s="4">
        <f t="shared" si="62"/>
        <v>0</v>
      </c>
      <c r="AG50" s="4">
        <f t="shared" si="30"/>
        <v>0</v>
      </c>
      <c r="AH50" s="4" t="str">
        <f t="shared" si="31"/>
        <v/>
      </c>
      <c r="AI50" s="4" t="str">
        <f t="shared" si="63"/>
        <v/>
      </c>
      <c r="AJ50" s="11">
        <f t="shared" si="44"/>
        <v>0</v>
      </c>
      <c r="AK50" s="4" t="str">
        <f t="shared" si="32"/>
        <v/>
      </c>
      <c r="AL50" s="4">
        <v>5</v>
      </c>
      <c r="AM50" s="4" t="str">
        <f t="shared" si="45"/>
        <v xml:space="preserve"> </v>
      </c>
      <c r="AN50" s="4" t="str">
        <f t="shared" si="64"/>
        <v xml:space="preserve">  </v>
      </c>
      <c r="AO50" s="4" t="str">
        <f t="shared" si="46"/>
        <v/>
      </c>
      <c r="AP50" s="4" t="str">
        <f t="shared" si="47"/>
        <v/>
      </c>
      <c r="AU50" s="4" t="str">
        <f t="shared" si="61"/>
        <v/>
      </c>
      <c r="AV50" s="4" t="str">
        <f t="shared" si="48"/>
        <v/>
      </c>
      <c r="AW50" s="4" t="str">
        <f t="shared" si="49"/>
        <v/>
      </c>
      <c r="AX50" s="4" t="str">
        <f t="shared" si="50"/>
        <v/>
      </c>
      <c r="AY50" s="4" t="str">
        <f t="shared" si="51"/>
        <v/>
      </c>
      <c r="AZ50" s="4" t="str">
        <f t="shared" si="52"/>
        <v/>
      </c>
      <c r="BA50" s="4" t="str">
        <f t="shared" si="53"/>
        <v/>
      </c>
      <c r="BB50" s="4" t="str">
        <f t="shared" si="54"/>
        <v/>
      </c>
      <c r="BC50" s="4">
        <f t="shared" si="55"/>
        <v>0</v>
      </c>
      <c r="BD50" s="4" t="str">
        <f t="shared" si="56"/>
        <v>999:99.99</v>
      </c>
      <c r="BE50" s="4" t="str">
        <f t="shared" si="57"/>
        <v>999:99.99</v>
      </c>
      <c r="BF50" s="4" t="str">
        <f t="shared" si="58"/>
        <v>999:99.99</v>
      </c>
      <c r="BG50" s="4" t="str">
        <f t="shared" si="59"/>
        <v>999:99.99</v>
      </c>
      <c r="BH50" s="4" t="str">
        <f t="shared" si="60"/>
        <v>19000100</v>
      </c>
      <c r="BI50">
        <v>33</v>
      </c>
      <c r="BJ50"/>
      <c r="BK50">
        <v>6</v>
      </c>
      <c r="BL50">
        <f t="shared" si="34"/>
        <v>0</v>
      </c>
      <c r="BM50">
        <f t="shared" si="35"/>
        <v>0</v>
      </c>
    </row>
    <row r="51" spans="1:65" ht="16.5" customHeight="1">
      <c r="A51" s="7" t="str">
        <f t="shared" si="23"/>
        <v/>
      </c>
      <c r="B51" s="26"/>
      <c r="C51" s="48"/>
      <c r="D51" s="62"/>
      <c r="E51" s="63"/>
      <c r="F51" s="63"/>
      <c r="G51" s="63"/>
      <c r="H51" s="63"/>
      <c r="I51" s="58"/>
      <c r="J51" s="59"/>
      <c r="K51" s="58"/>
      <c r="L51" s="59"/>
      <c r="M51" s="60"/>
      <c r="N51" s="61"/>
      <c r="O51" s="41"/>
      <c r="P51" s="29"/>
      <c r="Q51" s="7" t="str">
        <f t="shared" si="24"/>
        <v/>
      </c>
      <c r="R51" s="7" t="str">
        <f t="shared" si="25"/>
        <v/>
      </c>
      <c r="S51" s="7" t="str">
        <f t="shared" si="26"/>
        <v/>
      </c>
      <c r="T51" s="7" t="str">
        <f t="shared" si="27"/>
        <v/>
      </c>
      <c r="U51" s="69" t="str">
        <f t="shared" si="28"/>
        <v/>
      </c>
      <c r="V51" s="105"/>
      <c r="W51" s="9"/>
      <c r="X51" s="11">
        <f t="shared" si="40"/>
        <v>0</v>
      </c>
      <c r="Y51" s="11">
        <f t="shared" si="41"/>
        <v>0</v>
      </c>
      <c r="Z51" s="4" t="str">
        <f t="shared" si="42"/>
        <v/>
      </c>
      <c r="AA51" s="4" t="str">
        <f t="shared" si="43"/>
        <v/>
      </c>
      <c r="AF51" s="4">
        <f t="shared" si="62"/>
        <v>0</v>
      </c>
      <c r="AG51" s="4">
        <f t="shared" si="30"/>
        <v>0</v>
      </c>
      <c r="AH51" s="4" t="str">
        <f t="shared" si="31"/>
        <v/>
      </c>
      <c r="AI51" s="4" t="str">
        <f t="shared" si="63"/>
        <v/>
      </c>
      <c r="AJ51" s="11">
        <f t="shared" si="44"/>
        <v>0</v>
      </c>
      <c r="AK51" s="4" t="str">
        <f t="shared" si="32"/>
        <v/>
      </c>
      <c r="AL51" s="4">
        <v>5</v>
      </c>
      <c r="AM51" s="4" t="str">
        <f t="shared" si="45"/>
        <v xml:space="preserve"> </v>
      </c>
      <c r="AN51" s="4" t="str">
        <f t="shared" si="64"/>
        <v xml:space="preserve">  </v>
      </c>
      <c r="AO51" s="4" t="str">
        <f t="shared" si="46"/>
        <v/>
      </c>
      <c r="AP51" s="4" t="str">
        <f t="shared" si="47"/>
        <v/>
      </c>
      <c r="AU51" s="4" t="str">
        <f t="shared" si="61"/>
        <v/>
      </c>
      <c r="AV51" s="4" t="str">
        <f t="shared" si="48"/>
        <v/>
      </c>
      <c r="AW51" s="4" t="str">
        <f t="shared" si="49"/>
        <v/>
      </c>
      <c r="AX51" s="4" t="str">
        <f t="shared" si="50"/>
        <v/>
      </c>
      <c r="AY51" s="4" t="str">
        <f t="shared" si="51"/>
        <v/>
      </c>
      <c r="AZ51" s="4" t="str">
        <f t="shared" si="52"/>
        <v/>
      </c>
      <c r="BA51" s="4" t="str">
        <f t="shared" si="53"/>
        <v/>
      </c>
      <c r="BB51" s="4" t="str">
        <f t="shared" si="54"/>
        <v/>
      </c>
      <c r="BC51" s="4">
        <f t="shared" si="55"/>
        <v>0</v>
      </c>
      <c r="BD51" s="4" t="str">
        <f t="shared" si="56"/>
        <v>999:99.99</v>
      </c>
      <c r="BE51" s="4" t="str">
        <f t="shared" si="57"/>
        <v>999:99.99</v>
      </c>
      <c r="BF51" s="4" t="str">
        <f t="shared" si="58"/>
        <v>999:99.99</v>
      </c>
      <c r="BG51" s="4" t="str">
        <f t="shared" si="59"/>
        <v>999:99.99</v>
      </c>
      <c r="BH51" s="4" t="str">
        <f t="shared" si="60"/>
        <v>19000100</v>
      </c>
      <c r="BI51">
        <v>34</v>
      </c>
      <c r="BJ51"/>
      <c r="BK51">
        <v>6</v>
      </c>
      <c r="BL51">
        <f t="shared" si="34"/>
        <v>0</v>
      </c>
      <c r="BM51">
        <f t="shared" si="35"/>
        <v>0</v>
      </c>
    </row>
    <row r="52" spans="1:65" ht="16.5" customHeight="1">
      <c r="A52" s="7" t="str">
        <f t="shared" si="23"/>
        <v/>
      </c>
      <c r="B52" s="26"/>
      <c r="C52" s="48"/>
      <c r="D52" s="62"/>
      <c r="E52" s="63"/>
      <c r="F52" s="63"/>
      <c r="G52" s="63"/>
      <c r="H52" s="63"/>
      <c r="I52" s="58"/>
      <c r="J52" s="59"/>
      <c r="K52" s="58"/>
      <c r="L52" s="59"/>
      <c r="M52" s="60"/>
      <c r="N52" s="61"/>
      <c r="O52" s="41"/>
      <c r="P52" s="29"/>
      <c r="Q52" s="7" t="str">
        <f t="shared" si="24"/>
        <v/>
      </c>
      <c r="R52" s="7" t="str">
        <f t="shared" si="25"/>
        <v/>
      </c>
      <c r="S52" s="7" t="str">
        <f t="shared" si="26"/>
        <v/>
      </c>
      <c r="T52" s="7" t="str">
        <f t="shared" si="27"/>
        <v/>
      </c>
      <c r="U52" s="69" t="str">
        <f t="shared" si="28"/>
        <v/>
      </c>
      <c r="V52" s="105"/>
      <c r="W52" s="9"/>
      <c r="X52" s="11">
        <f t="shared" si="40"/>
        <v>0</v>
      </c>
      <c r="Y52" s="11">
        <f t="shared" si="41"/>
        <v>0</v>
      </c>
      <c r="Z52" s="4" t="str">
        <f t="shared" si="42"/>
        <v/>
      </c>
      <c r="AA52" s="4" t="str">
        <f t="shared" si="43"/>
        <v/>
      </c>
      <c r="AF52" s="4">
        <f t="shared" si="62"/>
        <v>0</v>
      </c>
      <c r="AG52" s="4">
        <f t="shared" si="30"/>
        <v>0</v>
      </c>
      <c r="AH52" s="4" t="str">
        <f t="shared" si="31"/>
        <v/>
      </c>
      <c r="AI52" s="4" t="str">
        <f t="shared" si="63"/>
        <v/>
      </c>
      <c r="AJ52" s="11">
        <f t="shared" si="44"/>
        <v>0</v>
      </c>
      <c r="AK52" s="4" t="str">
        <f t="shared" si="32"/>
        <v/>
      </c>
      <c r="AL52" s="4">
        <v>5</v>
      </c>
      <c r="AM52" s="4" t="str">
        <f t="shared" si="45"/>
        <v xml:space="preserve"> </v>
      </c>
      <c r="AN52" s="4" t="str">
        <f t="shared" si="64"/>
        <v xml:space="preserve">  </v>
      </c>
      <c r="AO52" s="4" t="str">
        <f t="shared" si="46"/>
        <v/>
      </c>
      <c r="AP52" s="4" t="str">
        <f t="shared" si="47"/>
        <v/>
      </c>
      <c r="AU52" s="4" t="str">
        <f t="shared" si="61"/>
        <v/>
      </c>
      <c r="AV52" s="4" t="str">
        <f t="shared" si="48"/>
        <v/>
      </c>
      <c r="AW52" s="4" t="str">
        <f t="shared" si="49"/>
        <v/>
      </c>
      <c r="AX52" s="4" t="str">
        <f t="shared" si="50"/>
        <v/>
      </c>
      <c r="AY52" s="4" t="str">
        <f t="shared" si="51"/>
        <v/>
      </c>
      <c r="AZ52" s="4" t="str">
        <f t="shared" si="52"/>
        <v/>
      </c>
      <c r="BA52" s="4" t="str">
        <f t="shared" si="53"/>
        <v/>
      </c>
      <c r="BB52" s="4" t="str">
        <f t="shared" si="54"/>
        <v/>
      </c>
      <c r="BC52" s="4">
        <f t="shared" si="55"/>
        <v>0</v>
      </c>
      <c r="BD52" s="4" t="str">
        <f t="shared" si="56"/>
        <v>999:99.99</v>
      </c>
      <c r="BE52" s="4" t="str">
        <f t="shared" si="57"/>
        <v>999:99.99</v>
      </c>
      <c r="BF52" s="4" t="str">
        <f t="shared" si="58"/>
        <v>999:99.99</v>
      </c>
      <c r="BG52" s="4" t="str">
        <f t="shared" si="59"/>
        <v>999:99.99</v>
      </c>
      <c r="BH52" s="4" t="str">
        <f t="shared" si="60"/>
        <v>19000100</v>
      </c>
      <c r="BI52">
        <v>35</v>
      </c>
      <c r="BJ52"/>
      <c r="BK52">
        <v>6</v>
      </c>
      <c r="BL52">
        <f t="shared" si="34"/>
        <v>0</v>
      </c>
      <c r="BM52">
        <f t="shared" si="35"/>
        <v>0</v>
      </c>
    </row>
    <row r="53" spans="1:65" ht="16.5" customHeight="1">
      <c r="A53" s="7" t="str">
        <f t="shared" si="23"/>
        <v/>
      </c>
      <c r="B53" s="26"/>
      <c r="C53" s="48"/>
      <c r="D53" s="62"/>
      <c r="E53" s="63"/>
      <c r="F53" s="63"/>
      <c r="G53" s="63"/>
      <c r="H53" s="63"/>
      <c r="I53" s="58"/>
      <c r="J53" s="59"/>
      <c r="K53" s="58"/>
      <c r="L53" s="59"/>
      <c r="M53" s="60"/>
      <c r="N53" s="61"/>
      <c r="O53" s="41"/>
      <c r="P53" s="29"/>
      <c r="Q53" s="7" t="str">
        <f t="shared" si="24"/>
        <v/>
      </c>
      <c r="R53" s="7" t="str">
        <f t="shared" si="25"/>
        <v/>
      </c>
      <c r="S53" s="7" t="str">
        <f t="shared" si="26"/>
        <v/>
      </c>
      <c r="T53" s="7" t="str">
        <f t="shared" si="27"/>
        <v/>
      </c>
      <c r="U53" s="69" t="str">
        <f t="shared" si="28"/>
        <v/>
      </c>
      <c r="V53" s="105"/>
      <c r="W53" s="9"/>
      <c r="X53" s="11">
        <f t="shared" si="40"/>
        <v>0</v>
      </c>
      <c r="Y53" s="11">
        <f t="shared" si="41"/>
        <v>0</v>
      </c>
      <c r="Z53" s="4" t="str">
        <f t="shared" si="42"/>
        <v/>
      </c>
      <c r="AA53" s="4" t="str">
        <f t="shared" si="43"/>
        <v/>
      </c>
      <c r="AF53" s="4">
        <f t="shared" si="62"/>
        <v>0</v>
      </c>
      <c r="AG53" s="4">
        <f t="shared" si="30"/>
        <v>0</v>
      </c>
      <c r="AH53" s="4" t="str">
        <f t="shared" si="31"/>
        <v/>
      </c>
      <c r="AI53" s="4" t="str">
        <f t="shared" si="63"/>
        <v/>
      </c>
      <c r="AJ53" s="11">
        <f t="shared" si="44"/>
        <v>0</v>
      </c>
      <c r="AK53" s="4" t="str">
        <f t="shared" si="32"/>
        <v/>
      </c>
      <c r="AL53" s="4">
        <v>5</v>
      </c>
      <c r="AM53" s="4" t="str">
        <f t="shared" si="45"/>
        <v xml:space="preserve"> </v>
      </c>
      <c r="AN53" s="4" t="str">
        <f t="shared" si="64"/>
        <v xml:space="preserve">  </v>
      </c>
      <c r="AO53" s="4" t="str">
        <f t="shared" si="46"/>
        <v/>
      </c>
      <c r="AP53" s="4" t="str">
        <f t="shared" si="47"/>
        <v/>
      </c>
      <c r="AU53" s="4" t="str">
        <f t="shared" si="61"/>
        <v/>
      </c>
      <c r="AV53" s="4" t="str">
        <f t="shared" si="48"/>
        <v/>
      </c>
      <c r="AW53" s="4" t="str">
        <f t="shared" si="49"/>
        <v/>
      </c>
      <c r="AX53" s="4" t="str">
        <f t="shared" si="50"/>
        <v/>
      </c>
      <c r="AY53" s="4" t="str">
        <f t="shared" si="51"/>
        <v/>
      </c>
      <c r="AZ53" s="4" t="str">
        <f t="shared" si="52"/>
        <v/>
      </c>
      <c r="BA53" s="4" t="str">
        <f t="shared" si="53"/>
        <v/>
      </c>
      <c r="BB53" s="4" t="str">
        <f t="shared" si="54"/>
        <v/>
      </c>
      <c r="BC53" s="4">
        <f t="shared" si="55"/>
        <v>0</v>
      </c>
      <c r="BD53" s="4" t="str">
        <f t="shared" si="56"/>
        <v>999:99.99</v>
      </c>
      <c r="BE53" s="4" t="str">
        <f t="shared" si="57"/>
        <v>999:99.99</v>
      </c>
      <c r="BF53" s="4" t="str">
        <f t="shared" si="58"/>
        <v>999:99.99</v>
      </c>
      <c r="BG53" s="4" t="str">
        <f t="shared" si="59"/>
        <v>999:99.99</v>
      </c>
      <c r="BH53" s="4" t="str">
        <f t="shared" si="60"/>
        <v>19000100</v>
      </c>
      <c r="BI53">
        <v>36</v>
      </c>
      <c r="BJ53"/>
      <c r="BK53">
        <v>6</v>
      </c>
      <c r="BL53">
        <f t="shared" si="34"/>
        <v>0</v>
      </c>
      <c r="BM53">
        <f t="shared" si="35"/>
        <v>0</v>
      </c>
    </row>
    <row r="54" spans="1:65" ht="16.5" customHeight="1">
      <c r="A54" s="7" t="str">
        <f t="shared" si="23"/>
        <v/>
      </c>
      <c r="B54" s="26"/>
      <c r="C54" s="48"/>
      <c r="D54" s="62"/>
      <c r="E54" s="63"/>
      <c r="F54" s="63"/>
      <c r="G54" s="63"/>
      <c r="H54" s="63"/>
      <c r="I54" s="58"/>
      <c r="J54" s="59"/>
      <c r="K54" s="58"/>
      <c r="L54" s="59"/>
      <c r="M54" s="60"/>
      <c r="N54" s="61"/>
      <c r="O54" s="41"/>
      <c r="P54" s="29"/>
      <c r="Q54" s="7" t="str">
        <f t="shared" si="24"/>
        <v/>
      </c>
      <c r="R54" s="7" t="str">
        <f t="shared" si="25"/>
        <v/>
      </c>
      <c r="S54" s="7" t="str">
        <f t="shared" si="26"/>
        <v/>
      </c>
      <c r="T54" s="7" t="str">
        <f t="shared" si="27"/>
        <v/>
      </c>
      <c r="U54" s="69" t="str">
        <f t="shared" si="28"/>
        <v/>
      </c>
      <c r="V54" s="105"/>
      <c r="W54" s="9"/>
      <c r="X54" s="11">
        <f t="shared" si="40"/>
        <v>0</v>
      </c>
      <c r="Y54" s="11">
        <f t="shared" si="41"/>
        <v>0</v>
      </c>
      <c r="Z54" s="4" t="str">
        <f t="shared" si="42"/>
        <v/>
      </c>
      <c r="AA54" s="4" t="str">
        <f t="shared" si="43"/>
        <v/>
      </c>
      <c r="AF54" s="4">
        <f t="shared" si="62"/>
        <v>0</v>
      </c>
      <c r="AG54" s="4">
        <f t="shared" si="30"/>
        <v>0</v>
      </c>
      <c r="AH54" s="4" t="str">
        <f t="shared" si="31"/>
        <v/>
      </c>
      <c r="AI54" s="4" t="str">
        <f t="shared" si="63"/>
        <v/>
      </c>
      <c r="AJ54" s="11">
        <f t="shared" si="44"/>
        <v>0</v>
      </c>
      <c r="AK54" s="4" t="str">
        <f t="shared" si="32"/>
        <v/>
      </c>
      <c r="AL54" s="4">
        <v>5</v>
      </c>
      <c r="AM54" s="4" t="str">
        <f t="shared" si="45"/>
        <v xml:space="preserve"> </v>
      </c>
      <c r="AN54" s="4" t="str">
        <f t="shared" si="64"/>
        <v xml:space="preserve">  </v>
      </c>
      <c r="AO54" s="4" t="str">
        <f t="shared" si="46"/>
        <v/>
      </c>
      <c r="AP54" s="4" t="str">
        <f t="shared" si="47"/>
        <v/>
      </c>
      <c r="AU54" s="4" t="str">
        <f t="shared" si="61"/>
        <v/>
      </c>
      <c r="AV54" s="4" t="str">
        <f t="shared" si="48"/>
        <v/>
      </c>
      <c r="AW54" s="4" t="str">
        <f t="shared" si="49"/>
        <v/>
      </c>
      <c r="AX54" s="4" t="str">
        <f t="shared" si="50"/>
        <v/>
      </c>
      <c r="AY54" s="4" t="str">
        <f t="shared" si="51"/>
        <v/>
      </c>
      <c r="AZ54" s="4" t="str">
        <f t="shared" si="52"/>
        <v/>
      </c>
      <c r="BA54" s="4" t="str">
        <f t="shared" si="53"/>
        <v/>
      </c>
      <c r="BB54" s="4" t="str">
        <f t="shared" si="54"/>
        <v/>
      </c>
      <c r="BC54" s="4">
        <f t="shared" si="55"/>
        <v>0</v>
      </c>
      <c r="BD54" s="4" t="str">
        <f t="shared" si="56"/>
        <v>999:99.99</v>
      </c>
      <c r="BE54" s="4" t="str">
        <f t="shared" si="57"/>
        <v>999:99.99</v>
      </c>
      <c r="BF54" s="4" t="str">
        <f t="shared" si="58"/>
        <v>999:99.99</v>
      </c>
      <c r="BG54" s="4" t="str">
        <f t="shared" si="59"/>
        <v>999:99.99</v>
      </c>
      <c r="BH54" s="4" t="str">
        <f t="shared" si="60"/>
        <v>19000100</v>
      </c>
      <c r="BI54">
        <v>37</v>
      </c>
      <c r="BJ54"/>
      <c r="BK54">
        <v>6</v>
      </c>
      <c r="BL54">
        <f t="shared" si="34"/>
        <v>0</v>
      </c>
      <c r="BM54">
        <f t="shared" si="35"/>
        <v>0</v>
      </c>
    </row>
    <row r="55" spans="1:65" ht="16.5" customHeight="1">
      <c r="A55" s="7" t="str">
        <f t="shared" si="23"/>
        <v/>
      </c>
      <c r="B55" s="26"/>
      <c r="C55" s="48"/>
      <c r="D55" s="62"/>
      <c r="E55" s="63"/>
      <c r="F55" s="63"/>
      <c r="G55" s="63"/>
      <c r="H55" s="63"/>
      <c r="I55" s="58"/>
      <c r="J55" s="59"/>
      <c r="K55" s="58"/>
      <c r="L55" s="59"/>
      <c r="M55" s="60"/>
      <c r="N55" s="61"/>
      <c r="O55" s="41"/>
      <c r="P55" s="29"/>
      <c r="Q55" s="7" t="str">
        <f t="shared" si="24"/>
        <v/>
      </c>
      <c r="R55" s="7" t="str">
        <f t="shared" si="25"/>
        <v/>
      </c>
      <c r="S55" s="7" t="str">
        <f t="shared" si="26"/>
        <v/>
      </c>
      <c r="T55" s="7" t="str">
        <f t="shared" si="27"/>
        <v/>
      </c>
      <c r="U55" s="69" t="str">
        <f t="shared" si="28"/>
        <v/>
      </c>
      <c r="V55" s="105"/>
      <c r="W55" s="9"/>
      <c r="X55" s="11">
        <f t="shared" si="40"/>
        <v>0</v>
      </c>
      <c r="Y55" s="11">
        <f t="shared" si="41"/>
        <v>0</v>
      </c>
      <c r="Z55" s="4" t="str">
        <f t="shared" si="42"/>
        <v/>
      </c>
      <c r="AA55" s="4" t="str">
        <f t="shared" si="43"/>
        <v/>
      </c>
      <c r="AF55" s="4">
        <f t="shared" si="62"/>
        <v>0</v>
      </c>
      <c r="AG55" s="4">
        <f t="shared" si="30"/>
        <v>0</v>
      </c>
      <c r="AH55" s="4" t="str">
        <f t="shared" si="31"/>
        <v/>
      </c>
      <c r="AI55" s="4" t="str">
        <f t="shared" si="63"/>
        <v/>
      </c>
      <c r="AJ55" s="11">
        <f t="shared" si="44"/>
        <v>0</v>
      </c>
      <c r="AK55" s="4" t="str">
        <f t="shared" si="32"/>
        <v/>
      </c>
      <c r="AL55" s="4">
        <v>5</v>
      </c>
      <c r="AM55" s="4" t="str">
        <f t="shared" si="45"/>
        <v xml:space="preserve"> </v>
      </c>
      <c r="AN55" s="4" t="str">
        <f t="shared" si="64"/>
        <v xml:space="preserve">  </v>
      </c>
      <c r="AO55" s="4" t="str">
        <f t="shared" si="46"/>
        <v/>
      </c>
      <c r="AP55" s="4" t="str">
        <f t="shared" si="47"/>
        <v/>
      </c>
      <c r="AU55" s="4" t="str">
        <f t="shared" si="61"/>
        <v/>
      </c>
      <c r="AV55" s="4" t="str">
        <f t="shared" si="48"/>
        <v/>
      </c>
      <c r="AW55" s="4" t="str">
        <f t="shared" si="49"/>
        <v/>
      </c>
      <c r="AX55" s="4" t="str">
        <f t="shared" si="50"/>
        <v/>
      </c>
      <c r="AY55" s="4" t="str">
        <f t="shared" si="51"/>
        <v/>
      </c>
      <c r="AZ55" s="4" t="str">
        <f t="shared" si="52"/>
        <v/>
      </c>
      <c r="BA55" s="4" t="str">
        <f t="shared" si="53"/>
        <v/>
      </c>
      <c r="BB55" s="4" t="str">
        <f t="shared" si="54"/>
        <v/>
      </c>
      <c r="BC55" s="4">
        <f t="shared" si="55"/>
        <v>0</v>
      </c>
      <c r="BD55" s="4" t="str">
        <f t="shared" si="56"/>
        <v>999:99.99</v>
      </c>
      <c r="BE55" s="4" t="str">
        <f t="shared" si="57"/>
        <v>999:99.99</v>
      </c>
      <c r="BF55" s="4" t="str">
        <f t="shared" si="58"/>
        <v>999:99.99</v>
      </c>
      <c r="BG55" s="4" t="str">
        <f t="shared" si="59"/>
        <v>999:99.99</v>
      </c>
      <c r="BH55" s="4" t="str">
        <f t="shared" si="60"/>
        <v>19000100</v>
      </c>
      <c r="BI55">
        <v>38</v>
      </c>
      <c r="BJ55"/>
      <c r="BK55">
        <v>6</v>
      </c>
      <c r="BL55">
        <f t="shared" si="34"/>
        <v>0</v>
      </c>
      <c r="BM55">
        <f t="shared" si="35"/>
        <v>0</v>
      </c>
    </row>
    <row r="56" spans="1:65" ht="16.5" customHeight="1">
      <c r="A56" s="7" t="str">
        <f t="shared" si="23"/>
        <v/>
      </c>
      <c r="B56" s="26"/>
      <c r="C56" s="48"/>
      <c r="D56" s="62"/>
      <c r="E56" s="63"/>
      <c r="F56" s="63"/>
      <c r="G56" s="63"/>
      <c r="H56" s="63"/>
      <c r="I56" s="58"/>
      <c r="J56" s="59"/>
      <c r="K56" s="58"/>
      <c r="L56" s="59"/>
      <c r="M56" s="60"/>
      <c r="N56" s="61"/>
      <c r="O56" s="41"/>
      <c r="P56" s="29"/>
      <c r="Q56" s="7" t="str">
        <f t="shared" si="24"/>
        <v/>
      </c>
      <c r="R56" s="7" t="str">
        <f t="shared" si="25"/>
        <v/>
      </c>
      <c r="S56" s="7" t="str">
        <f t="shared" si="26"/>
        <v/>
      </c>
      <c r="T56" s="7" t="str">
        <f t="shared" si="27"/>
        <v/>
      </c>
      <c r="U56" s="69" t="str">
        <f t="shared" si="28"/>
        <v/>
      </c>
      <c r="V56" s="105"/>
      <c r="W56" s="9"/>
      <c r="X56" s="11">
        <f t="shared" si="40"/>
        <v>0</v>
      </c>
      <c r="Y56" s="11">
        <f t="shared" si="41"/>
        <v>0</v>
      </c>
      <c r="Z56" s="4" t="str">
        <f t="shared" si="42"/>
        <v/>
      </c>
      <c r="AA56" s="4" t="str">
        <f t="shared" si="43"/>
        <v/>
      </c>
      <c r="AF56" s="4">
        <f t="shared" si="62"/>
        <v>0</v>
      </c>
      <c r="AG56" s="4">
        <f t="shared" si="30"/>
        <v>0</v>
      </c>
      <c r="AH56" s="4" t="str">
        <f t="shared" si="31"/>
        <v/>
      </c>
      <c r="AI56" s="4" t="str">
        <f t="shared" si="63"/>
        <v/>
      </c>
      <c r="AJ56" s="11">
        <f t="shared" si="44"/>
        <v>0</v>
      </c>
      <c r="AK56" s="4" t="str">
        <f t="shared" si="32"/>
        <v/>
      </c>
      <c r="AL56" s="4">
        <v>5</v>
      </c>
      <c r="AM56" s="4" t="str">
        <f t="shared" si="45"/>
        <v xml:space="preserve"> </v>
      </c>
      <c r="AN56" s="4" t="str">
        <f t="shared" si="64"/>
        <v xml:space="preserve">  </v>
      </c>
      <c r="AO56" s="4" t="str">
        <f t="shared" si="46"/>
        <v/>
      </c>
      <c r="AP56" s="4" t="str">
        <f t="shared" si="47"/>
        <v/>
      </c>
      <c r="AU56" s="4" t="str">
        <f t="shared" si="61"/>
        <v/>
      </c>
      <c r="AV56" s="4" t="str">
        <f t="shared" si="48"/>
        <v/>
      </c>
      <c r="AW56" s="4" t="str">
        <f t="shared" si="49"/>
        <v/>
      </c>
      <c r="AX56" s="4" t="str">
        <f t="shared" si="50"/>
        <v/>
      </c>
      <c r="AY56" s="4" t="str">
        <f t="shared" si="51"/>
        <v/>
      </c>
      <c r="AZ56" s="4" t="str">
        <f t="shared" si="52"/>
        <v/>
      </c>
      <c r="BA56" s="4" t="str">
        <f t="shared" si="53"/>
        <v/>
      </c>
      <c r="BB56" s="4" t="str">
        <f t="shared" si="54"/>
        <v/>
      </c>
      <c r="BC56" s="4">
        <f t="shared" si="55"/>
        <v>0</v>
      </c>
      <c r="BD56" s="4" t="str">
        <f t="shared" si="56"/>
        <v>999:99.99</v>
      </c>
      <c r="BE56" s="4" t="str">
        <f t="shared" si="57"/>
        <v>999:99.99</v>
      </c>
      <c r="BF56" s="4" t="str">
        <f t="shared" si="58"/>
        <v>999:99.99</v>
      </c>
      <c r="BG56" s="4" t="str">
        <f t="shared" si="59"/>
        <v>999:99.99</v>
      </c>
      <c r="BH56" s="4" t="str">
        <f t="shared" si="60"/>
        <v>19000100</v>
      </c>
      <c r="BI56">
        <v>39</v>
      </c>
      <c r="BJ56"/>
      <c r="BK56">
        <v>6</v>
      </c>
      <c r="BL56">
        <f t="shared" si="34"/>
        <v>0</v>
      </c>
      <c r="BM56">
        <f t="shared" si="35"/>
        <v>0</v>
      </c>
    </row>
    <row r="57" spans="1:65" ht="16.5" customHeight="1">
      <c r="A57" s="7" t="str">
        <f t="shared" si="23"/>
        <v/>
      </c>
      <c r="B57" s="26"/>
      <c r="C57" s="48"/>
      <c r="D57" s="62"/>
      <c r="E57" s="63"/>
      <c r="F57" s="63"/>
      <c r="G57" s="63"/>
      <c r="H57" s="63"/>
      <c r="I57" s="58"/>
      <c r="J57" s="59"/>
      <c r="K57" s="58"/>
      <c r="L57" s="59"/>
      <c r="M57" s="60"/>
      <c r="N57" s="61"/>
      <c r="O57" s="41"/>
      <c r="P57" s="29"/>
      <c r="Q57" s="7" t="str">
        <f t="shared" si="24"/>
        <v/>
      </c>
      <c r="R57" s="7" t="str">
        <f t="shared" si="25"/>
        <v/>
      </c>
      <c r="S57" s="7" t="str">
        <f t="shared" si="26"/>
        <v/>
      </c>
      <c r="T57" s="7" t="str">
        <f t="shared" si="27"/>
        <v/>
      </c>
      <c r="U57" s="69" t="str">
        <f t="shared" si="28"/>
        <v/>
      </c>
      <c r="V57" s="105"/>
      <c r="W57" s="9"/>
      <c r="X57" s="11">
        <f t="shared" si="40"/>
        <v>0</v>
      </c>
      <c r="Y57" s="11">
        <f t="shared" si="41"/>
        <v>0</v>
      </c>
      <c r="Z57" s="4" t="str">
        <f t="shared" si="42"/>
        <v/>
      </c>
      <c r="AA57" s="4" t="str">
        <f t="shared" si="43"/>
        <v/>
      </c>
      <c r="AF57" s="4">
        <f t="shared" si="62"/>
        <v>0</v>
      </c>
      <c r="AG57" s="4">
        <f t="shared" si="30"/>
        <v>0</v>
      </c>
      <c r="AH57" s="4" t="str">
        <f t="shared" si="31"/>
        <v/>
      </c>
      <c r="AI57" s="4" t="str">
        <f t="shared" si="63"/>
        <v/>
      </c>
      <c r="AJ57" s="11">
        <f t="shared" si="44"/>
        <v>0</v>
      </c>
      <c r="AK57" s="4" t="str">
        <f t="shared" si="32"/>
        <v/>
      </c>
      <c r="AL57" s="4">
        <v>5</v>
      </c>
      <c r="AM57" s="4" t="str">
        <f t="shared" si="45"/>
        <v xml:space="preserve"> </v>
      </c>
      <c r="AN57" s="4" t="str">
        <f t="shared" si="64"/>
        <v xml:space="preserve">  </v>
      </c>
      <c r="AO57" s="4" t="str">
        <f t="shared" si="46"/>
        <v/>
      </c>
      <c r="AP57" s="4" t="str">
        <f t="shared" si="47"/>
        <v/>
      </c>
      <c r="AU57" s="4" t="str">
        <f t="shared" si="61"/>
        <v/>
      </c>
      <c r="AV57" s="4" t="str">
        <f t="shared" si="48"/>
        <v/>
      </c>
      <c r="AW57" s="4" t="str">
        <f t="shared" si="49"/>
        <v/>
      </c>
      <c r="AX57" s="4" t="str">
        <f t="shared" si="50"/>
        <v/>
      </c>
      <c r="AY57" s="4" t="str">
        <f t="shared" si="51"/>
        <v/>
      </c>
      <c r="AZ57" s="4" t="str">
        <f t="shared" si="52"/>
        <v/>
      </c>
      <c r="BA57" s="4" t="str">
        <f t="shared" si="53"/>
        <v/>
      </c>
      <c r="BB57" s="4" t="str">
        <f t="shared" si="54"/>
        <v/>
      </c>
      <c r="BC57" s="4">
        <f t="shared" si="55"/>
        <v>0</v>
      </c>
      <c r="BD57" s="4" t="str">
        <f t="shared" si="56"/>
        <v>999:99.99</v>
      </c>
      <c r="BE57" s="4" t="str">
        <f t="shared" si="57"/>
        <v>999:99.99</v>
      </c>
      <c r="BF57" s="4" t="str">
        <f t="shared" si="58"/>
        <v>999:99.99</v>
      </c>
      <c r="BG57" s="4" t="str">
        <f t="shared" si="59"/>
        <v>999:99.99</v>
      </c>
      <c r="BH57" s="4" t="str">
        <f t="shared" si="60"/>
        <v>19000100</v>
      </c>
      <c r="BI57">
        <v>40</v>
      </c>
      <c r="BJ57"/>
      <c r="BK57">
        <v>7</v>
      </c>
      <c r="BL57">
        <f t="shared" si="34"/>
        <v>0</v>
      </c>
      <c r="BM57">
        <f t="shared" si="35"/>
        <v>0</v>
      </c>
    </row>
    <row r="58" spans="1:65" ht="16.5" customHeight="1">
      <c r="A58" s="7" t="str">
        <f t="shared" si="23"/>
        <v/>
      </c>
      <c r="B58" s="26"/>
      <c r="C58" s="48"/>
      <c r="D58" s="62"/>
      <c r="E58" s="63"/>
      <c r="F58" s="63"/>
      <c r="G58" s="63"/>
      <c r="H58" s="63"/>
      <c r="I58" s="58"/>
      <c r="J58" s="59"/>
      <c r="K58" s="58"/>
      <c r="L58" s="59"/>
      <c r="M58" s="60"/>
      <c r="N58" s="61"/>
      <c r="O58" s="41"/>
      <c r="P58" s="29"/>
      <c r="Q58" s="7" t="str">
        <f t="shared" si="24"/>
        <v/>
      </c>
      <c r="R58" s="7" t="str">
        <f t="shared" si="25"/>
        <v/>
      </c>
      <c r="S58" s="7" t="str">
        <f t="shared" si="26"/>
        <v/>
      </c>
      <c r="T58" s="7" t="str">
        <f t="shared" si="27"/>
        <v/>
      </c>
      <c r="U58" s="69" t="str">
        <f t="shared" si="28"/>
        <v/>
      </c>
      <c r="V58" s="105"/>
      <c r="W58" s="9"/>
      <c r="X58" s="11">
        <f t="shared" si="40"/>
        <v>0</v>
      </c>
      <c r="Y58" s="11">
        <f t="shared" si="41"/>
        <v>0</v>
      </c>
      <c r="Z58" s="4" t="str">
        <f t="shared" si="42"/>
        <v/>
      </c>
      <c r="AA58" s="4" t="str">
        <f t="shared" si="43"/>
        <v/>
      </c>
      <c r="AF58" s="4">
        <f t="shared" si="62"/>
        <v>0</v>
      </c>
      <c r="AG58" s="4">
        <f t="shared" si="30"/>
        <v>0</v>
      </c>
      <c r="AH58" s="4" t="str">
        <f t="shared" si="31"/>
        <v/>
      </c>
      <c r="AI58" s="4" t="str">
        <f t="shared" si="63"/>
        <v/>
      </c>
      <c r="AJ58" s="11">
        <f t="shared" si="44"/>
        <v>0</v>
      </c>
      <c r="AK58" s="4" t="str">
        <f t="shared" si="32"/>
        <v/>
      </c>
      <c r="AL58" s="4">
        <v>5</v>
      </c>
      <c r="AM58" s="4" t="str">
        <f t="shared" si="45"/>
        <v xml:space="preserve"> </v>
      </c>
      <c r="AN58" s="4" t="str">
        <f t="shared" si="64"/>
        <v xml:space="preserve">  </v>
      </c>
      <c r="AO58" s="4" t="str">
        <f t="shared" si="46"/>
        <v/>
      </c>
      <c r="AP58" s="4" t="str">
        <f t="shared" si="47"/>
        <v/>
      </c>
      <c r="AU58" s="4" t="str">
        <f t="shared" si="61"/>
        <v/>
      </c>
      <c r="AV58" s="4" t="str">
        <f t="shared" si="48"/>
        <v/>
      </c>
      <c r="AW58" s="4" t="str">
        <f t="shared" si="49"/>
        <v/>
      </c>
      <c r="AX58" s="4" t="str">
        <f t="shared" si="50"/>
        <v/>
      </c>
      <c r="AY58" s="4" t="str">
        <f t="shared" si="51"/>
        <v/>
      </c>
      <c r="AZ58" s="4" t="str">
        <f t="shared" si="52"/>
        <v/>
      </c>
      <c r="BA58" s="4" t="str">
        <f t="shared" si="53"/>
        <v/>
      </c>
      <c r="BB58" s="4" t="str">
        <f t="shared" si="54"/>
        <v/>
      </c>
      <c r="BC58" s="4">
        <f t="shared" si="55"/>
        <v>0</v>
      </c>
      <c r="BD58" s="4" t="str">
        <f t="shared" si="56"/>
        <v>999:99.99</v>
      </c>
      <c r="BE58" s="4" t="str">
        <f t="shared" si="57"/>
        <v>999:99.99</v>
      </c>
      <c r="BF58" s="4" t="str">
        <f t="shared" si="58"/>
        <v>999:99.99</v>
      </c>
      <c r="BG58" s="4" t="str">
        <f t="shared" si="59"/>
        <v>999:99.99</v>
      </c>
      <c r="BH58" s="4" t="str">
        <f t="shared" si="60"/>
        <v>19000100</v>
      </c>
      <c r="BI58">
        <v>41</v>
      </c>
      <c r="BJ58"/>
      <c r="BK58">
        <v>7</v>
      </c>
      <c r="BL58">
        <f t="shared" si="34"/>
        <v>0</v>
      </c>
      <c r="BM58">
        <f t="shared" si="35"/>
        <v>0</v>
      </c>
    </row>
    <row r="59" spans="1:65" ht="16.5" customHeight="1">
      <c r="A59" s="7" t="str">
        <f t="shared" si="23"/>
        <v/>
      </c>
      <c r="B59" s="26"/>
      <c r="C59" s="48"/>
      <c r="D59" s="62"/>
      <c r="E59" s="63"/>
      <c r="F59" s="63"/>
      <c r="G59" s="63"/>
      <c r="H59" s="63"/>
      <c r="I59" s="58"/>
      <c r="J59" s="59"/>
      <c r="K59" s="58"/>
      <c r="L59" s="59"/>
      <c r="M59" s="60"/>
      <c r="N59" s="61"/>
      <c r="O59" s="41"/>
      <c r="P59" s="29"/>
      <c r="Q59" s="7" t="str">
        <f t="shared" si="24"/>
        <v/>
      </c>
      <c r="R59" s="7" t="str">
        <f t="shared" si="25"/>
        <v/>
      </c>
      <c r="S59" s="7" t="str">
        <f t="shared" si="26"/>
        <v/>
      </c>
      <c r="T59" s="7" t="str">
        <f t="shared" si="27"/>
        <v/>
      </c>
      <c r="U59" s="69" t="str">
        <f t="shared" si="28"/>
        <v/>
      </c>
      <c r="V59" s="105"/>
      <c r="W59" s="9"/>
      <c r="X59" s="11">
        <f t="shared" si="40"/>
        <v>0</v>
      </c>
      <c r="Y59" s="11">
        <f t="shared" si="41"/>
        <v>0</v>
      </c>
      <c r="Z59" s="4" t="str">
        <f t="shared" si="42"/>
        <v/>
      </c>
      <c r="AA59" s="4" t="str">
        <f t="shared" si="43"/>
        <v/>
      </c>
      <c r="AF59" s="4">
        <f t="shared" si="62"/>
        <v>0</v>
      </c>
      <c r="AG59" s="4">
        <f t="shared" si="30"/>
        <v>0</v>
      </c>
      <c r="AH59" s="4" t="str">
        <f t="shared" si="31"/>
        <v/>
      </c>
      <c r="AI59" s="4" t="str">
        <f t="shared" si="63"/>
        <v/>
      </c>
      <c r="AJ59" s="11">
        <f t="shared" si="44"/>
        <v>0</v>
      </c>
      <c r="AK59" s="4" t="str">
        <f t="shared" si="32"/>
        <v/>
      </c>
      <c r="AL59" s="4">
        <v>5</v>
      </c>
      <c r="AM59" s="4" t="str">
        <f t="shared" si="45"/>
        <v xml:space="preserve"> </v>
      </c>
      <c r="AN59" s="4" t="str">
        <f t="shared" si="64"/>
        <v xml:space="preserve">  </v>
      </c>
      <c r="AO59" s="4" t="str">
        <f t="shared" si="46"/>
        <v/>
      </c>
      <c r="AP59" s="4" t="str">
        <f t="shared" si="47"/>
        <v/>
      </c>
      <c r="AU59" s="4" t="str">
        <f t="shared" si="61"/>
        <v/>
      </c>
      <c r="AV59" s="4" t="str">
        <f t="shared" si="48"/>
        <v/>
      </c>
      <c r="AW59" s="4" t="str">
        <f t="shared" si="49"/>
        <v/>
      </c>
      <c r="AX59" s="4" t="str">
        <f t="shared" si="50"/>
        <v/>
      </c>
      <c r="AY59" s="4" t="str">
        <f t="shared" si="51"/>
        <v/>
      </c>
      <c r="AZ59" s="4" t="str">
        <f t="shared" si="52"/>
        <v/>
      </c>
      <c r="BA59" s="4" t="str">
        <f t="shared" si="53"/>
        <v/>
      </c>
      <c r="BB59" s="4" t="str">
        <f t="shared" si="54"/>
        <v/>
      </c>
      <c r="BC59" s="4">
        <f t="shared" si="55"/>
        <v>0</v>
      </c>
      <c r="BD59" s="4" t="str">
        <f t="shared" si="56"/>
        <v>999:99.99</v>
      </c>
      <c r="BE59" s="4" t="str">
        <f t="shared" si="57"/>
        <v>999:99.99</v>
      </c>
      <c r="BF59" s="4" t="str">
        <f t="shared" si="58"/>
        <v>999:99.99</v>
      </c>
      <c r="BG59" s="4" t="str">
        <f t="shared" si="59"/>
        <v>999:99.99</v>
      </c>
      <c r="BH59" s="4" t="str">
        <f t="shared" si="60"/>
        <v>19000100</v>
      </c>
      <c r="BI59">
        <v>42</v>
      </c>
      <c r="BJ59"/>
      <c r="BK59">
        <v>7</v>
      </c>
      <c r="BL59">
        <f t="shared" si="34"/>
        <v>0</v>
      </c>
      <c r="BM59">
        <f t="shared" si="35"/>
        <v>0</v>
      </c>
    </row>
    <row r="60" spans="1:65" ht="16.5" customHeight="1">
      <c r="A60" s="7" t="str">
        <f t="shared" si="23"/>
        <v/>
      </c>
      <c r="B60" s="26"/>
      <c r="C60" s="48"/>
      <c r="D60" s="62"/>
      <c r="E60" s="63"/>
      <c r="F60" s="63"/>
      <c r="G60" s="63"/>
      <c r="H60" s="63"/>
      <c r="I60" s="58"/>
      <c r="J60" s="59"/>
      <c r="K60" s="58"/>
      <c r="L60" s="59"/>
      <c r="M60" s="60"/>
      <c r="N60" s="61"/>
      <c r="O60" s="41"/>
      <c r="P60" s="29"/>
      <c r="Q60" s="7" t="str">
        <f t="shared" si="24"/>
        <v/>
      </c>
      <c r="R60" s="7" t="str">
        <f t="shared" si="25"/>
        <v/>
      </c>
      <c r="S60" s="7" t="str">
        <f t="shared" si="26"/>
        <v/>
      </c>
      <c r="T60" s="7" t="str">
        <f t="shared" si="27"/>
        <v/>
      </c>
      <c r="U60" s="69" t="str">
        <f t="shared" si="28"/>
        <v/>
      </c>
      <c r="V60" s="105"/>
      <c r="W60" s="9"/>
      <c r="X60" s="11">
        <f t="shared" si="40"/>
        <v>0</v>
      </c>
      <c r="Y60" s="11">
        <f t="shared" si="41"/>
        <v>0</v>
      </c>
      <c r="Z60" s="4" t="str">
        <f t="shared" si="42"/>
        <v/>
      </c>
      <c r="AA60" s="4" t="str">
        <f t="shared" si="43"/>
        <v/>
      </c>
      <c r="AF60" s="4">
        <f t="shared" si="62"/>
        <v>0</v>
      </c>
      <c r="AG60" s="4">
        <f t="shared" si="30"/>
        <v>0</v>
      </c>
      <c r="AH60" s="4" t="str">
        <f t="shared" si="31"/>
        <v/>
      </c>
      <c r="AI60" s="4" t="str">
        <f t="shared" si="63"/>
        <v/>
      </c>
      <c r="AJ60" s="11">
        <f t="shared" si="44"/>
        <v>0</v>
      </c>
      <c r="AK60" s="4" t="str">
        <f t="shared" si="32"/>
        <v/>
      </c>
      <c r="AL60" s="4">
        <v>5</v>
      </c>
      <c r="AM60" s="4" t="str">
        <f t="shared" si="45"/>
        <v xml:space="preserve"> </v>
      </c>
      <c r="AN60" s="4" t="str">
        <f t="shared" si="64"/>
        <v xml:space="preserve">  </v>
      </c>
      <c r="AO60" s="4" t="str">
        <f t="shared" si="46"/>
        <v/>
      </c>
      <c r="AP60" s="4" t="str">
        <f t="shared" si="47"/>
        <v/>
      </c>
      <c r="AU60" s="4" t="str">
        <f t="shared" si="61"/>
        <v/>
      </c>
      <c r="AV60" s="4" t="str">
        <f t="shared" si="48"/>
        <v/>
      </c>
      <c r="AW60" s="4" t="str">
        <f t="shared" si="49"/>
        <v/>
      </c>
      <c r="AX60" s="4" t="str">
        <f t="shared" si="50"/>
        <v/>
      </c>
      <c r="AY60" s="4" t="str">
        <f t="shared" si="51"/>
        <v/>
      </c>
      <c r="AZ60" s="4" t="str">
        <f t="shared" si="52"/>
        <v/>
      </c>
      <c r="BA60" s="4" t="str">
        <f t="shared" si="53"/>
        <v/>
      </c>
      <c r="BB60" s="4" t="str">
        <f t="shared" si="54"/>
        <v/>
      </c>
      <c r="BC60" s="4">
        <f t="shared" si="55"/>
        <v>0</v>
      </c>
      <c r="BD60" s="4" t="str">
        <f t="shared" si="56"/>
        <v>999:99.99</v>
      </c>
      <c r="BE60" s="4" t="str">
        <f t="shared" si="57"/>
        <v>999:99.99</v>
      </c>
      <c r="BF60" s="4" t="str">
        <f t="shared" si="58"/>
        <v>999:99.99</v>
      </c>
      <c r="BG60" s="4" t="str">
        <f t="shared" si="59"/>
        <v>999:99.99</v>
      </c>
      <c r="BH60" s="4" t="str">
        <f t="shared" si="60"/>
        <v>19000100</v>
      </c>
      <c r="BI60">
        <v>43</v>
      </c>
      <c r="BJ60"/>
      <c r="BK60">
        <v>7</v>
      </c>
      <c r="BL60">
        <f t="shared" si="34"/>
        <v>0</v>
      </c>
      <c r="BM60">
        <f t="shared" si="35"/>
        <v>0</v>
      </c>
    </row>
    <row r="61" spans="1:65" ht="16.5" customHeight="1">
      <c r="A61" s="7" t="str">
        <f t="shared" si="23"/>
        <v/>
      </c>
      <c r="B61" s="26"/>
      <c r="C61" s="48"/>
      <c r="D61" s="62"/>
      <c r="E61" s="63"/>
      <c r="F61" s="63"/>
      <c r="G61" s="63"/>
      <c r="H61" s="63"/>
      <c r="I61" s="58"/>
      <c r="J61" s="59"/>
      <c r="K61" s="58"/>
      <c r="L61" s="59"/>
      <c r="M61" s="60"/>
      <c r="N61" s="61"/>
      <c r="O61" s="41"/>
      <c r="P61" s="29"/>
      <c r="Q61" s="7" t="str">
        <f t="shared" si="24"/>
        <v/>
      </c>
      <c r="R61" s="7" t="str">
        <f t="shared" si="25"/>
        <v/>
      </c>
      <c r="S61" s="7" t="str">
        <f t="shared" si="26"/>
        <v/>
      </c>
      <c r="T61" s="7" t="str">
        <f t="shared" si="27"/>
        <v/>
      </c>
      <c r="U61" s="69" t="str">
        <f t="shared" si="28"/>
        <v/>
      </c>
      <c r="V61" s="105"/>
      <c r="W61" s="9"/>
      <c r="X61" s="11">
        <f t="shared" si="40"/>
        <v>0</v>
      </c>
      <c r="Y61" s="11">
        <f t="shared" si="41"/>
        <v>0</v>
      </c>
      <c r="Z61" s="4" t="str">
        <f t="shared" si="42"/>
        <v/>
      </c>
      <c r="AA61" s="4" t="str">
        <f t="shared" si="43"/>
        <v/>
      </c>
      <c r="AF61" s="4">
        <f t="shared" si="62"/>
        <v>0</v>
      </c>
      <c r="AG61" s="4">
        <f t="shared" si="30"/>
        <v>0</v>
      </c>
      <c r="AH61" s="4" t="str">
        <f t="shared" si="31"/>
        <v/>
      </c>
      <c r="AI61" s="4" t="str">
        <f t="shared" si="63"/>
        <v/>
      </c>
      <c r="AJ61" s="11">
        <f t="shared" si="44"/>
        <v>0</v>
      </c>
      <c r="AK61" s="4" t="str">
        <f t="shared" si="32"/>
        <v/>
      </c>
      <c r="AL61" s="4">
        <v>5</v>
      </c>
      <c r="AM61" s="4" t="str">
        <f t="shared" si="45"/>
        <v xml:space="preserve"> </v>
      </c>
      <c r="AN61" s="4" t="str">
        <f t="shared" si="64"/>
        <v xml:space="preserve">  </v>
      </c>
      <c r="AO61" s="4" t="str">
        <f t="shared" si="46"/>
        <v/>
      </c>
      <c r="AP61" s="4" t="str">
        <f t="shared" si="47"/>
        <v/>
      </c>
      <c r="AU61" s="4" t="str">
        <f t="shared" si="61"/>
        <v/>
      </c>
      <c r="AV61" s="4" t="str">
        <f t="shared" si="48"/>
        <v/>
      </c>
      <c r="AW61" s="4" t="str">
        <f t="shared" si="49"/>
        <v/>
      </c>
      <c r="AX61" s="4" t="str">
        <f t="shared" si="50"/>
        <v/>
      </c>
      <c r="AY61" s="4" t="str">
        <f t="shared" si="51"/>
        <v/>
      </c>
      <c r="AZ61" s="4" t="str">
        <f t="shared" si="52"/>
        <v/>
      </c>
      <c r="BA61" s="4" t="str">
        <f t="shared" si="53"/>
        <v/>
      </c>
      <c r="BB61" s="4" t="str">
        <f t="shared" si="54"/>
        <v/>
      </c>
      <c r="BC61" s="4">
        <f t="shared" si="55"/>
        <v>0</v>
      </c>
      <c r="BD61" s="4" t="str">
        <f t="shared" si="56"/>
        <v>999:99.99</v>
      </c>
      <c r="BE61" s="4" t="str">
        <f t="shared" si="57"/>
        <v>999:99.99</v>
      </c>
      <c r="BF61" s="4" t="str">
        <f t="shared" si="58"/>
        <v>999:99.99</v>
      </c>
      <c r="BG61" s="4" t="str">
        <f t="shared" si="59"/>
        <v>999:99.99</v>
      </c>
      <c r="BH61" s="4" t="str">
        <f t="shared" si="60"/>
        <v>19000100</v>
      </c>
      <c r="BI61">
        <v>44</v>
      </c>
      <c r="BJ61"/>
      <c r="BK61">
        <v>7</v>
      </c>
      <c r="BL61">
        <f t="shared" si="34"/>
        <v>0</v>
      </c>
      <c r="BM61">
        <f t="shared" si="35"/>
        <v>0</v>
      </c>
    </row>
    <row r="62" spans="1:65" ht="16.5" customHeight="1">
      <c r="A62" s="7" t="str">
        <f t="shared" si="23"/>
        <v/>
      </c>
      <c r="B62" s="26"/>
      <c r="C62" s="48"/>
      <c r="D62" s="62"/>
      <c r="E62" s="63"/>
      <c r="F62" s="63"/>
      <c r="G62" s="63"/>
      <c r="H62" s="63"/>
      <c r="I62" s="58"/>
      <c r="J62" s="59"/>
      <c r="K62" s="58"/>
      <c r="L62" s="59"/>
      <c r="M62" s="60"/>
      <c r="N62" s="61"/>
      <c r="O62" s="41"/>
      <c r="P62" s="29"/>
      <c r="Q62" s="7" t="str">
        <f t="shared" si="24"/>
        <v/>
      </c>
      <c r="R62" s="7" t="str">
        <f t="shared" si="25"/>
        <v/>
      </c>
      <c r="S62" s="7" t="str">
        <f t="shared" si="26"/>
        <v/>
      </c>
      <c r="T62" s="7" t="str">
        <f t="shared" si="27"/>
        <v/>
      </c>
      <c r="U62" s="69" t="str">
        <f t="shared" si="28"/>
        <v/>
      </c>
      <c r="V62" s="105"/>
      <c r="W62" s="9"/>
      <c r="X62" s="11">
        <f t="shared" si="40"/>
        <v>0</v>
      </c>
      <c r="Y62" s="11">
        <f t="shared" si="41"/>
        <v>0</v>
      </c>
      <c r="Z62" s="4" t="str">
        <f t="shared" si="42"/>
        <v/>
      </c>
      <c r="AA62" s="4" t="str">
        <f t="shared" si="43"/>
        <v/>
      </c>
      <c r="AF62" s="4">
        <f t="shared" si="62"/>
        <v>0</v>
      </c>
      <c r="AG62" s="4">
        <f t="shared" si="30"/>
        <v>0</v>
      </c>
      <c r="AH62" s="4" t="str">
        <f t="shared" si="31"/>
        <v/>
      </c>
      <c r="AI62" s="4" t="str">
        <f t="shared" si="63"/>
        <v/>
      </c>
      <c r="AJ62" s="11">
        <f t="shared" si="44"/>
        <v>0</v>
      </c>
      <c r="AK62" s="4" t="str">
        <f t="shared" si="32"/>
        <v/>
      </c>
      <c r="AL62" s="4">
        <v>5</v>
      </c>
      <c r="AM62" s="4" t="str">
        <f t="shared" si="45"/>
        <v xml:space="preserve"> </v>
      </c>
      <c r="AN62" s="4" t="str">
        <f t="shared" si="64"/>
        <v xml:space="preserve">  </v>
      </c>
      <c r="AO62" s="4" t="str">
        <f t="shared" si="46"/>
        <v/>
      </c>
      <c r="AP62" s="4" t="str">
        <f t="shared" si="47"/>
        <v/>
      </c>
      <c r="AU62" s="4" t="str">
        <f t="shared" si="61"/>
        <v/>
      </c>
      <c r="AV62" s="4" t="str">
        <f t="shared" si="48"/>
        <v/>
      </c>
      <c r="AW62" s="4" t="str">
        <f t="shared" si="49"/>
        <v/>
      </c>
      <c r="AX62" s="4" t="str">
        <f t="shared" si="50"/>
        <v/>
      </c>
      <c r="AY62" s="4" t="str">
        <f t="shared" si="51"/>
        <v/>
      </c>
      <c r="AZ62" s="4" t="str">
        <f t="shared" si="52"/>
        <v/>
      </c>
      <c r="BA62" s="4" t="str">
        <f t="shared" si="53"/>
        <v/>
      </c>
      <c r="BB62" s="4" t="str">
        <f t="shared" si="54"/>
        <v/>
      </c>
      <c r="BC62" s="4">
        <f t="shared" si="55"/>
        <v>0</v>
      </c>
      <c r="BD62" s="4" t="str">
        <f t="shared" si="56"/>
        <v>999:99.99</v>
      </c>
      <c r="BE62" s="4" t="str">
        <f t="shared" si="57"/>
        <v>999:99.99</v>
      </c>
      <c r="BF62" s="4" t="str">
        <f t="shared" si="58"/>
        <v>999:99.99</v>
      </c>
      <c r="BG62" s="4" t="str">
        <f t="shared" si="59"/>
        <v>999:99.99</v>
      </c>
      <c r="BH62" s="4" t="str">
        <f t="shared" si="60"/>
        <v>19000100</v>
      </c>
      <c r="BI62">
        <v>45</v>
      </c>
      <c r="BJ62"/>
      <c r="BK62">
        <v>7</v>
      </c>
      <c r="BL62">
        <f t="shared" si="34"/>
        <v>0</v>
      </c>
      <c r="BM62">
        <f t="shared" si="35"/>
        <v>0</v>
      </c>
    </row>
    <row r="63" spans="1:65" ht="16.5" customHeight="1">
      <c r="A63" s="7" t="str">
        <f t="shared" si="23"/>
        <v/>
      </c>
      <c r="B63" s="26"/>
      <c r="C63" s="48"/>
      <c r="D63" s="62"/>
      <c r="E63" s="63"/>
      <c r="F63" s="63"/>
      <c r="G63" s="63"/>
      <c r="H63" s="63"/>
      <c r="I63" s="58"/>
      <c r="J63" s="59"/>
      <c r="K63" s="58"/>
      <c r="L63" s="59"/>
      <c r="M63" s="60"/>
      <c r="N63" s="61"/>
      <c r="O63" s="41"/>
      <c r="P63" s="29"/>
      <c r="Q63" s="7" t="str">
        <f t="shared" si="24"/>
        <v/>
      </c>
      <c r="R63" s="7" t="str">
        <f t="shared" si="25"/>
        <v/>
      </c>
      <c r="S63" s="7" t="str">
        <f t="shared" si="26"/>
        <v/>
      </c>
      <c r="T63" s="7" t="str">
        <f t="shared" si="27"/>
        <v/>
      </c>
      <c r="U63" s="69" t="str">
        <f t="shared" si="28"/>
        <v/>
      </c>
      <c r="V63" s="105"/>
      <c r="W63" s="9"/>
      <c r="X63" s="11">
        <f t="shared" si="40"/>
        <v>0</v>
      </c>
      <c r="Y63" s="11">
        <f t="shared" si="41"/>
        <v>0</v>
      </c>
      <c r="Z63" s="4" t="str">
        <f t="shared" si="42"/>
        <v/>
      </c>
      <c r="AA63" s="4" t="str">
        <f t="shared" si="43"/>
        <v/>
      </c>
      <c r="AF63" s="4">
        <f t="shared" si="62"/>
        <v>0</v>
      </c>
      <c r="AG63" s="4">
        <f t="shared" si="30"/>
        <v>0</v>
      </c>
      <c r="AH63" s="4" t="str">
        <f t="shared" si="31"/>
        <v/>
      </c>
      <c r="AI63" s="4" t="str">
        <f t="shared" si="63"/>
        <v/>
      </c>
      <c r="AJ63" s="11">
        <f t="shared" si="44"/>
        <v>0</v>
      </c>
      <c r="AK63" s="4" t="str">
        <f t="shared" si="32"/>
        <v/>
      </c>
      <c r="AL63" s="4">
        <v>5</v>
      </c>
      <c r="AM63" s="4" t="str">
        <f t="shared" si="45"/>
        <v xml:space="preserve"> </v>
      </c>
      <c r="AN63" s="4" t="str">
        <f t="shared" si="64"/>
        <v xml:space="preserve">  </v>
      </c>
      <c r="AO63" s="4" t="str">
        <f t="shared" si="46"/>
        <v/>
      </c>
      <c r="AP63" s="4" t="str">
        <f t="shared" si="47"/>
        <v/>
      </c>
      <c r="AU63" s="4" t="str">
        <f t="shared" si="61"/>
        <v/>
      </c>
      <c r="AV63" s="4" t="str">
        <f t="shared" si="48"/>
        <v/>
      </c>
      <c r="AW63" s="4" t="str">
        <f t="shared" si="49"/>
        <v/>
      </c>
      <c r="AX63" s="4" t="str">
        <f t="shared" si="50"/>
        <v/>
      </c>
      <c r="AY63" s="4" t="str">
        <f t="shared" si="51"/>
        <v/>
      </c>
      <c r="AZ63" s="4" t="str">
        <f t="shared" si="52"/>
        <v/>
      </c>
      <c r="BA63" s="4" t="str">
        <f t="shared" si="53"/>
        <v/>
      </c>
      <c r="BB63" s="4" t="str">
        <f t="shared" si="54"/>
        <v/>
      </c>
      <c r="BC63" s="4">
        <f t="shared" si="55"/>
        <v>0</v>
      </c>
      <c r="BD63" s="4" t="str">
        <f t="shared" si="56"/>
        <v>999:99.99</v>
      </c>
      <c r="BE63" s="4" t="str">
        <f t="shared" si="57"/>
        <v>999:99.99</v>
      </c>
      <c r="BF63" s="4" t="str">
        <f t="shared" si="58"/>
        <v>999:99.99</v>
      </c>
      <c r="BG63" s="4" t="str">
        <f t="shared" si="59"/>
        <v>999:99.99</v>
      </c>
      <c r="BH63" s="4" t="str">
        <f t="shared" si="60"/>
        <v>19000100</v>
      </c>
      <c r="BI63">
        <v>46</v>
      </c>
      <c r="BJ63"/>
      <c r="BK63">
        <v>7</v>
      </c>
      <c r="BL63">
        <f t="shared" si="34"/>
        <v>0</v>
      </c>
      <c r="BM63">
        <f t="shared" si="35"/>
        <v>0</v>
      </c>
    </row>
    <row r="64" spans="1:65" ht="16.5" customHeight="1">
      <c r="A64" s="7" t="str">
        <f t="shared" si="23"/>
        <v/>
      </c>
      <c r="B64" s="26"/>
      <c r="C64" s="48"/>
      <c r="D64" s="62"/>
      <c r="E64" s="63"/>
      <c r="F64" s="63"/>
      <c r="G64" s="63"/>
      <c r="H64" s="63"/>
      <c r="I64" s="58"/>
      <c r="J64" s="59"/>
      <c r="K64" s="58"/>
      <c r="L64" s="59"/>
      <c r="M64" s="60"/>
      <c r="N64" s="61"/>
      <c r="O64" s="41"/>
      <c r="P64" s="29"/>
      <c r="Q64" s="7" t="str">
        <f t="shared" si="24"/>
        <v/>
      </c>
      <c r="R64" s="7" t="str">
        <f t="shared" si="25"/>
        <v/>
      </c>
      <c r="S64" s="7" t="str">
        <f t="shared" si="26"/>
        <v/>
      </c>
      <c r="T64" s="7" t="str">
        <f t="shared" si="27"/>
        <v/>
      </c>
      <c r="U64" s="69" t="str">
        <f t="shared" si="28"/>
        <v/>
      </c>
      <c r="V64" s="105"/>
      <c r="W64" s="9"/>
      <c r="X64" s="11">
        <f t="shared" si="40"/>
        <v>0</v>
      </c>
      <c r="Y64" s="11">
        <f t="shared" si="41"/>
        <v>0</v>
      </c>
      <c r="Z64" s="4" t="str">
        <f t="shared" si="42"/>
        <v/>
      </c>
      <c r="AA64" s="4" t="str">
        <f t="shared" si="43"/>
        <v/>
      </c>
      <c r="AF64" s="4">
        <f t="shared" si="62"/>
        <v>0</v>
      </c>
      <c r="AG64" s="4">
        <f t="shared" si="30"/>
        <v>0</v>
      </c>
      <c r="AH64" s="4" t="str">
        <f t="shared" si="31"/>
        <v/>
      </c>
      <c r="AI64" s="4" t="str">
        <f t="shared" si="63"/>
        <v/>
      </c>
      <c r="AJ64" s="11">
        <f t="shared" si="44"/>
        <v>0</v>
      </c>
      <c r="AK64" s="4" t="str">
        <f t="shared" si="32"/>
        <v/>
      </c>
      <c r="AL64" s="4">
        <v>5</v>
      </c>
      <c r="AM64" s="4" t="str">
        <f t="shared" si="45"/>
        <v xml:space="preserve"> </v>
      </c>
      <c r="AN64" s="4" t="str">
        <f t="shared" si="64"/>
        <v xml:space="preserve">  </v>
      </c>
      <c r="AO64" s="4" t="str">
        <f t="shared" si="46"/>
        <v/>
      </c>
      <c r="AP64" s="4" t="str">
        <f t="shared" si="47"/>
        <v/>
      </c>
      <c r="AU64" s="4" t="str">
        <f t="shared" si="61"/>
        <v/>
      </c>
      <c r="AV64" s="4" t="str">
        <f t="shared" si="48"/>
        <v/>
      </c>
      <c r="AW64" s="4" t="str">
        <f t="shared" si="49"/>
        <v/>
      </c>
      <c r="AX64" s="4" t="str">
        <f t="shared" si="50"/>
        <v/>
      </c>
      <c r="AY64" s="4" t="str">
        <f t="shared" si="51"/>
        <v/>
      </c>
      <c r="AZ64" s="4" t="str">
        <f t="shared" si="52"/>
        <v/>
      </c>
      <c r="BA64" s="4" t="str">
        <f t="shared" si="53"/>
        <v/>
      </c>
      <c r="BB64" s="4" t="str">
        <f t="shared" si="54"/>
        <v/>
      </c>
      <c r="BC64" s="4">
        <f t="shared" si="55"/>
        <v>0</v>
      </c>
      <c r="BD64" s="4" t="str">
        <f t="shared" si="56"/>
        <v>999:99.99</v>
      </c>
      <c r="BE64" s="4" t="str">
        <f t="shared" si="57"/>
        <v>999:99.99</v>
      </c>
      <c r="BF64" s="4" t="str">
        <f t="shared" si="58"/>
        <v>999:99.99</v>
      </c>
      <c r="BG64" s="4" t="str">
        <f t="shared" si="59"/>
        <v>999:99.99</v>
      </c>
      <c r="BH64" s="4" t="str">
        <f t="shared" si="60"/>
        <v>19000100</v>
      </c>
      <c r="BI64">
        <v>47</v>
      </c>
      <c r="BJ64"/>
      <c r="BK64">
        <v>7</v>
      </c>
      <c r="BL64">
        <f t="shared" si="34"/>
        <v>0</v>
      </c>
      <c r="BM64">
        <f t="shared" si="35"/>
        <v>0</v>
      </c>
    </row>
    <row r="65" spans="1:71" ht="16.5" customHeight="1">
      <c r="A65" s="7" t="str">
        <f t="shared" si="23"/>
        <v/>
      </c>
      <c r="B65" s="26"/>
      <c r="C65" s="48"/>
      <c r="D65" s="62"/>
      <c r="E65" s="63"/>
      <c r="F65" s="63"/>
      <c r="G65" s="63"/>
      <c r="H65" s="63"/>
      <c r="I65" s="58"/>
      <c r="J65" s="59"/>
      <c r="K65" s="58"/>
      <c r="L65" s="59"/>
      <c r="M65" s="60"/>
      <c r="N65" s="61"/>
      <c r="O65" s="41"/>
      <c r="P65" s="29"/>
      <c r="Q65" s="7" t="str">
        <f t="shared" si="24"/>
        <v/>
      </c>
      <c r="R65" s="7" t="str">
        <f t="shared" si="25"/>
        <v/>
      </c>
      <c r="S65" s="7" t="str">
        <f t="shared" si="26"/>
        <v/>
      </c>
      <c r="T65" s="7" t="str">
        <f t="shared" si="27"/>
        <v/>
      </c>
      <c r="U65" s="69" t="str">
        <f t="shared" si="28"/>
        <v/>
      </c>
      <c r="V65" s="105"/>
      <c r="W65" s="9"/>
      <c r="X65" s="11">
        <f t="shared" si="40"/>
        <v>0</v>
      </c>
      <c r="Y65" s="11">
        <f t="shared" si="41"/>
        <v>0</v>
      </c>
      <c r="Z65" s="4" t="str">
        <f t="shared" si="42"/>
        <v/>
      </c>
      <c r="AA65" s="4" t="str">
        <f t="shared" si="43"/>
        <v/>
      </c>
      <c r="AF65" s="4">
        <f t="shared" si="62"/>
        <v>0</v>
      </c>
      <c r="AG65" s="4">
        <f t="shared" si="30"/>
        <v>0</v>
      </c>
      <c r="AH65" s="4" t="str">
        <f t="shared" si="31"/>
        <v/>
      </c>
      <c r="AI65" s="4" t="str">
        <f t="shared" si="63"/>
        <v/>
      </c>
      <c r="AJ65" s="11">
        <f t="shared" si="44"/>
        <v>0</v>
      </c>
      <c r="AK65" s="4" t="str">
        <f t="shared" si="32"/>
        <v/>
      </c>
      <c r="AL65" s="4">
        <v>5</v>
      </c>
      <c r="AM65" s="4" t="str">
        <f t="shared" si="45"/>
        <v xml:space="preserve"> </v>
      </c>
      <c r="AN65" s="4" t="str">
        <f t="shared" si="64"/>
        <v xml:space="preserve">  </v>
      </c>
      <c r="AO65" s="4" t="str">
        <f t="shared" si="46"/>
        <v/>
      </c>
      <c r="AP65" s="4" t="str">
        <f t="shared" si="47"/>
        <v/>
      </c>
      <c r="AU65" s="4" t="str">
        <f t="shared" si="61"/>
        <v/>
      </c>
      <c r="AV65" s="4" t="str">
        <f t="shared" si="48"/>
        <v/>
      </c>
      <c r="AW65" s="4" t="str">
        <f t="shared" si="49"/>
        <v/>
      </c>
      <c r="AX65" s="4" t="str">
        <f t="shared" si="50"/>
        <v/>
      </c>
      <c r="AY65" s="4" t="str">
        <f t="shared" si="51"/>
        <v/>
      </c>
      <c r="AZ65" s="4" t="str">
        <f t="shared" si="52"/>
        <v/>
      </c>
      <c r="BA65" s="4" t="str">
        <f t="shared" si="53"/>
        <v/>
      </c>
      <c r="BB65" s="4" t="str">
        <f t="shared" si="54"/>
        <v/>
      </c>
      <c r="BC65" s="4">
        <f t="shared" si="55"/>
        <v>0</v>
      </c>
      <c r="BD65" s="4" t="str">
        <f t="shared" si="56"/>
        <v>999:99.99</v>
      </c>
      <c r="BE65" s="4" t="str">
        <f t="shared" si="57"/>
        <v>999:99.99</v>
      </c>
      <c r="BF65" s="4" t="str">
        <f t="shared" si="58"/>
        <v>999:99.99</v>
      </c>
      <c r="BG65" s="4" t="str">
        <f t="shared" si="59"/>
        <v>999:99.99</v>
      </c>
      <c r="BH65" s="4" t="str">
        <f t="shared" si="60"/>
        <v>19000100</v>
      </c>
      <c r="BI65">
        <v>48</v>
      </c>
      <c r="BJ65"/>
      <c r="BK65">
        <v>7</v>
      </c>
      <c r="BL65">
        <f t="shared" si="34"/>
        <v>0</v>
      </c>
      <c r="BM65">
        <f t="shared" si="35"/>
        <v>0</v>
      </c>
    </row>
    <row r="66" spans="1:71" ht="16.5" customHeight="1">
      <c r="A66" s="7" t="str">
        <f t="shared" ref="A66:A75" si="65">IF(D66="","",A65+1)</f>
        <v/>
      </c>
      <c r="B66" s="26"/>
      <c r="C66" s="48"/>
      <c r="D66" s="62"/>
      <c r="E66" s="63"/>
      <c r="F66" s="63"/>
      <c r="G66" s="63"/>
      <c r="H66" s="63"/>
      <c r="I66" s="58"/>
      <c r="J66" s="59"/>
      <c r="K66" s="58"/>
      <c r="L66" s="59"/>
      <c r="M66" s="60"/>
      <c r="N66" s="61"/>
      <c r="O66" s="41"/>
      <c r="P66" s="29"/>
      <c r="Q66" s="7" t="str">
        <f t="shared" si="24"/>
        <v/>
      </c>
      <c r="R66" s="7" t="str">
        <f t="shared" si="25"/>
        <v/>
      </c>
      <c r="S66" s="7" t="str">
        <f t="shared" si="26"/>
        <v/>
      </c>
      <c r="T66" s="7" t="str">
        <f t="shared" si="27"/>
        <v/>
      </c>
      <c r="U66" s="69" t="str">
        <f t="shared" si="28"/>
        <v/>
      </c>
      <c r="V66" s="105"/>
      <c r="W66" s="9"/>
      <c r="X66" s="11">
        <f t="shared" si="40"/>
        <v>0</v>
      </c>
      <c r="Y66" s="11">
        <f t="shared" si="41"/>
        <v>0</v>
      </c>
      <c r="Z66" s="4" t="str">
        <f t="shared" si="42"/>
        <v/>
      </c>
      <c r="AA66" s="4" t="str">
        <f t="shared" si="43"/>
        <v/>
      </c>
      <c r="AF66" s="4">
        <f t="shared" ref="AF66:AF75" si="66">LEN(Z66)+LEN(AA66)</f>
        <v>0</v>
      </c>
      <c r="AG66" s="4">
        <f t="shared" ref="AG66:AG129" si="67">AG65+IF(OR(AI66="",AJ66=0),0,1)</f>
        <v>0</v>
      </c>
      <c r="AH66" s="4" t="str">
        <f t="shared" ref="AH66:AH75" si="68">IF(OR(AI66="",AJ66=0),"",AG66)</f>
        <v/>
      </c>
      <c r="AI66" s="4" t="str">
        <f t="shared" ref="AI66:AI75" si="69">Z66&amp;IF(OR(AF66&gt;4,AF66=0),"",REPT("  ",5-AF66))&amp;AA66</f>
        <v/>
      </c>
      <c r="AJ66" s="11">
        <f t="shared" si="44"/>
        <v>0</v>
      </c>
      <c r="AK66" s="4" t="str">
        <f t="shared" si="32"/>
        <v/>
      </c>
      <c r="AL66" s="4">
        <v>5</v>
      </c>
      <c r="AM66" s="4" t="str">
        <f t="shared" si="45"/>
        <v xml:space="preserve"> </v>
      </c>
      <c r="AN66" s="4" t="str">
        <f t="shared" ref="AN66:AN75" si="70">Z66&amp;"  "&amp;AA66</f>
        <v xml:space="preserve">  </v>
      </c>
      <c r="AO66" s="4" t="str">
        <f t="shared" si="46"/>
        <v/>
      </c>
      <c r="AP66" s="4" t="str">
        <f t="shared" si="47"/>
        <v/>
      </c>
      <c r="AU66" s="4" t="str">
        <f t="shared" si="61"/>
        <v/>
      </c>
      <c r="AV66" s="4" t="str">
        <f t="shared" si="48"/>
        <v/>
      </c>
      <c r="AW66" s="4" t="str">
        <f t="shared" si="49"/>
        <v/>
      </c>
      <c r="AX66" s="4" t="str">
        <f t="shared" si="50"/>
        <v/>
      </c>
      <c r="AY66" s="4" t="str">
        <f t="shared" si="51"/>
        <v/>
      </c>
      <c r="AZ66" s="4" t="str">
        <f t="shared" si="52"/>
        <v/>
      </c>
      <c r="BA66" s="4" t="str">
        <f t="shared" si="53"/>
        <v/>
      </c>
      <c r="BB66" s="4" t="str">
        <f t="shared" si="54"/>
        <v/>
      </c>
      <c r="BC66" s="4">
        <f t="shared" si="55"/>
        <v>0</v>
      </c>
      <c r="BD66" s="4" t="str">
        <f t="shared" si="56"/>
        <v>999:99.99</v>
      </c>
      <c r="BE66" s="4" t="str">
        <f t="shared" si="57"/>
        <v>999:99.99</v>
      </c>
      <c r="BF66" s="4" t="str">
        <f t="shared" si="58"/>
        <v>999:99.99</v>
      </c>
      <c r="BG66" s="4" t="str">
        <f t="shared" si="59"/>
        <v>999:99.99</v>
      </c>
      <c r="BH66" s="4" t="str">
        <f t="shared" si="60"/>
        <v>19000100</v>
      </c>
      <c r="BI66">
        <v>49</v>
      </c>
      <c r="BJ66"/>
      <c r="BK66">
        <v>7</v>
      </c>
      <c r="BL66">
        <f t="shared" si="34"/>
        <v>0</v>
      </c>
      <c r="BM66">
        <f t="shared" si="35"/>
        <v>0</v>
      </c>
    </row>
    <row r="67" spans="1:71" ht="16.5" customHeight="1">
      <c r="A67" s="7" t="str">
        <f t="shared" si="65"/>
        <v/>
      </c>
      <c r="B67" s="26"/>
      <c r="C67" s="48"/>
      <c r="D67" s="62"/>
      <c r="E67" s="63"/>
      <c r="F67" s="63"/>
      <c r="G67" s="63"/>
      <c r="H67" s="63"/>
      <c r="I67" s="58"/>
      <c r="J67" s="59"/>
      <c r="K67" s="58"/>
      <c r="L67" s="59"/>
      <c r="M67" s="60"/>
      <c r="N67" s="61"/>
      <c r="O67" s="41"/>
      <c r="P67" s="29"/>
      <c r="Q67" s="7" t="str">
        <f t="shared" si="24"/>
        <v/>
      </c>
      <c r="R67" s="7" t="str">
        <f t="shared" si="25"/>
        <v/>
      </c>
      <c r="S67" s="7" t="str">
        <f t="shared" si="26"/>
        <v/>
      </c>
      <c r="T67" s="7" t="str">
        <f t="shared" si="27"/>
        <v/>
      </c>
      <c r="U67" s="69" t="str">
        <f t="shared" si="28"/>
        <v/>
      </c>
      <c r="V67" s="105"/>
      <c r="W67" s="9"/>
      <c r="X67" s="11">
        <f t="shared" si="40"/>
        <v>0</v>
      </c>
      <c r="Y67" s="11">
        <f t="shared" si="41"/>
        <v>0</v>
      </c>
      <c r="Z67" s="4" t="str">
        <f t="shared" si="42"/>
        <v/>
      </c>
      <c r="AA67" s="4" t="str">
        <f t="shared" si="43"/>
        <v/>
      </c>
      <c r="AF67" s="4">
        <f t="shared" si="66"/>
        <v>0</v>
      </c>
      <c r="AG67" s="4">
        <f t="shared" si="67"/>
        <v>0</v>
      </c>
      <c r="AH67" s="4" t="str">
        <f t="shared" si="68"/>
        <v/>
      </c>
      <c r="AI67" s="4" t="str">
        <f t="shared" si="69"/>
        <v/>
      </c>
      <c r="AJ67" s="11">
        <f t="shared" si="44"/>
        <v>0</v>
      </c>
      <c r="AK67" s="4" t="str">
        <f t="shared" si="32"/>
        <v/>
      </c>
      <c r="AL67" s="4">
        <v>5</v>
      </c>
      <c r="AM67" s="4" t="str">
        <f t="shared" si="45"/>
        <v xml:space="preserve"> </v>
      </c>
      <c r="AN67" s="4" t="str">
        <f t="shared" si="70"/>
        <v xml:space="preserve">  </v>
      </c>
      <c r="AO67" s="4" t="str">
        <f t="shared" si="46"/>
        <v/>
      </c>
      <c r="AP67" s="4" t="str">
        <f t="shared" si="47"/>
        <v/>
      </c>
      <c r="AU67" s="4" t="str">
        <f t="shared" si="61"/>
        <v/>
      </c>
      <c r="AV67" s="4" t="str">
        <f t="shared" si="48"/>
        <v/>
      </c>
      <c r="AW67" s="4" t="str">
        <f t="shared" si="49"/>
        <v/>
      </c>
      <c r="AX67" s="4" t="str">
        <f t="shared" si="50"/>
        <v/>
      </c>
      <c r="AY67" s="4" t="str">
        <f t="shared" si="51"/>
        <v/>
      </c>
      <c r="AZ67" s="4" t="str">
        <f t="shared" si="52"/>
        <v/>
      </c>
      <c r="BA67" s="4" t="str">
        <f t="shared" si="53"/>
        <v/>
      </c>
      <c r="BB67" s="4" t="str">
        <f t="shared" si="54"/>
        <v/>
      </c>
      <c r="BC67" s="4">
        <f t="shared" si="55"/>
        <v>0</v>
      </c>
      <c r="BD67" s="4" t="str">
        <f t="shared" si="56"/>
        <v>999:99.99</v>
      </c>
      <c r="BE67" s="4" t="str">
        <f t="shared" si="57"/>
        <v>999:99.99</v>
      </c>
      <c r="BF67" s="4" t="str">
        <f t="shared" si="58"/>
        <v>999:99.99</v>
      </c>
      <c r="BG67" s="4" t="str">
        <f t="shared" si="59"/>
        <v>999:99.99</v>
      </c>
      <c r="BH67" s="4" t="str">
        <f t="shared" si="60"/>
        <v>19000100</v>
      </c>
      <c r="BI67">
        <v>50</v>
      </c>
      <c r="BJ67"/>
      <c r="BK67">
        <v>8</v>
      </c>
      <c r="BL67">
        <f t="shared" si="34"/>
        <v>0</v>
      </c>
      <c r="BM67">
        <f t="shared" si="35"/>
        <v>0</v>
      </c>
    </row>
    <row r="68" spans="1:71" ht="16.5" customHeight="1">
      <c r="A68" s="7" t="str">
        <f t="shared" si="65"/>
        <v/>
      </c>
      <c r="B68" s="26"/>
      <c r="C68" s="48"/>
      <c r="D68" s="62"/>
      <c r="E68" s="63"/>
      <c r="F68" s="63"/>
      <c r="G68" s="63"/>
      <c r="H68" s="63"/>
      <c r="I68" s="58"/>
      <c r="J68" s="59"/>
      <c r="K68" s="58"/>
      <c r="L68" s="59"/>
      <c r="M68" s="60"/>
      <c r="N68" s="61"/>
      <c r="O68" s="41"/>
      <c r="P68" s="29"/>
      <c r="Q68" s="7" t="str">
        <f t="shared" si="24"/>
        <v/>
      </c>
      <c r="R68" s="7" t="str">
        <f t="shared" si="25"/>
        <v/>
      </c>
      <c r="S68" s="7" t="str">
        <f t="shared" si="26"/>
        <v/>
      </c>
      <c r="T68" s="7" t="str">
        <f t="shared" si="27"/>
        <v/>
      </c>
      <c r="U68" s="69" t="str">
        <f t="shared" si="28"/>
        <v/>
      </c>
      <c r="V68" s="105"/>
      <c r="W68" s="9"/>
      <c r="X68" s="11">
        <f t="shared" si="40"/>
        <v>0</v>
      </c>
      <c r="Y68" s="11">
        <f t="shared" si="41"/>
        <v>0</v>
      </c>
      <c r="Z68" s="4" t="str">
        <f t="shared" si="42"/>
        <v/>
      </c>
      <c r="AA68" s="4" t="str">
        <f t="shared" si="43"/>
        <v/>
      </c>
      <c r="AF68" s="4">
        <f t="shared" si="66"/>
        <v>0</v>
      </c>
      <c r="AG68" s="4">
        <f t="shared" si="67"/>
        <v>0</v>
      </c>
      <c r="AH68" s="4" t="str">
        <f t="shared" si="68"/>
        <v/>
      </c>
      <c r="AI68" s="4" t="str">
        <f t="shared" si="69"/>
        <v/>
      </c>
      <c r="AJ68" s="11">
        <f t="shared" si="44"/>
        <v>0</v>
      </c>
      <c r="AK68" s="4" t="str">
        <f t="shared" si="32"/>
        <v/>
      </c>
      <c r="AL68" s="4">
        <v>5</v>
      </c>
      <c r="AM68" s="4" t="str">
        <f t="shared" si="45"/>
        <v xml:space="preserve"> </v>
      </c>
      <c r="AN68" s="4" t="str">
        <f t="shared" si="70"/>
        <v xml:space="preserve">  </v>
      </c>
      <c r="AO68" s="4" t="str">
        <f t="shared" si="46"/>
        <v/>
      </c>
      <c r="AP68" s="4" t="str">
        <f t="shared" si="47"/>
        <v/>
      </c>
      <c r="AU68" s="4" t="str">
        <f t="shared" si="61"/>
        <v/>
      </c>
      <c r="AV68" s="4" t="str">
        <f t="shared" si="48"/>
        <v/>
      </c>
      <c r="AW68" s="4" t="str">
        <f t="shared" si="49"/>
        <v/>
      </c>
      <c r="AX68" s="4" t="str">
        <f t="shared" si="50"/>
        <v/>
      </c>
      <c r="AY68" s="4" t="str">
        <f t="shared" si="51"/>
        <v/>
      </c>
      <c r="AZ68" s="4" t="str">
        <f t="shared" si="52"/>
        <v/>
      </c>
      <c r="BA68" s="4" t="str">
        <f t="shared" si="53"/>
        <v/>
      </c>
      <c r="BB68" s="4" t="str">
        <f t="shared" si="54"/>
        <v/>
      </c>
      <c r="BC68" s="4">
        <f t="shared" si="55"/>
        <v>0</v>
      </c>
      <c r="BD68" s="4" t="str">
        <f t="shared" si="56"/>
        <v>999:99.99</v>
      </c>
      <c r="BE68" s="4" t="str">
        <f t="shared" si="57"/>
        <v>999:99.99</v>
      </c>
      <c r="BF68" s="4" t="str">
        <f t="shared" si="58"/>
        <v>999:99.99</v>
      </c>
      <c r="BG68" s="4" t="str">
        <f t="shared" si="59"/>
        <v>999:99.99</v>
      </c>
      <c r="BH68" s="4" t="str">
        <f t="shared" si="60"/>
        <v>19000100</v>
      </c>
      <c r="BI68">
        <v>51</v>
      </c>
      <c r="BJ68"/>
      <c r="BK68">
        <v>8</v>
      </c>
      <c r="BL68">
        <f t="shared" si="34"/>
        <v>0</v>
      </c>
      <c r="BM68">
        <f t="shared" si="35"/>
        <v>0</v>
      </c>
    </row>
    <row r="69" spans="1:71" ht="16.5" customHeight="1">
      <c r="A69" s="7" t="str">
        <f t="shared" si="65"/>
        <v/>
      </c>
      <c r="B69" s="26"/>
      <c r="C69" s="48"/>
      <c r="D69" s="62"/>
      <c r="E69" s="63"/>
      <c r="F69" s="63"/>
      <c r="G69" s="63"/>
      <c r="H69" s="63"/>
      <c r="I69" s="58"/>
      <c r="J69" s="59"/>
      <c r="K69" s="58"/>
      <c r="L69" s="59"/>
      <c r="M69" s="60"/>
      <c r="N69" s="61"/>
      <c r="O69" s="41"/>
      <c r="P69" s="29"/>
      <c r="Q69" s="7" t="str">
        <f t="shared" si="24"/>
        <v/>
      </c>
      <c r="R69" s="7" t="str">
        <f t="shared" si="25"/>
        <v/>
      </c>
      <c r="S69" s="7" t="str">
        <f t="shared" si="26"/>
        <v/>
      </c>
      <c r="T69" s="7" t="str">
        <f t="shared" si="27"/>
        <v/>
      </c>
      <c r="U69" s="69" t="str">
        <f t="shared" si="28"/>
        <v/>
      </c>
      <c r="V69" s="105"/>
      <c r="W69" s="9"/>
      <c r="X69" s="11">
        <f t="shared" si="40"/>
        <v>0</v>
      </c>
      <c r="Y69" s="11">
        <f t="shared" si="41"/>
        <v>0</v>
      </c>
      <c r="Z69" s="4" t="str">
        <f t="shared" si="42"/>
        <v/>
      </c>
      <c r="AA69" s="4" t="str">
        <f t="shared" si="43"/>
        <v/>
      </c>
      <c r="AF69" s="4">
        <f t="shared" si="66"/>
        <v>0</v>
      </c>
      <c r="AG69" s="4">
        <f t="shared" si="67"/>
        <v>0</v>
      </c>
      <c r="AH69" s="4" t="str">
        <f t="shared" si="68"/>
        <v/>
      </c>
      <c r="AI69" s="4" t="str">
        <f t="shared" si="69"/>
        <v/>
      </c>
      <c r="AJ69" s="11">
        <f t="shared" si="44"/>
        <v>0</v>
      </c>
      <c r="AK69" s="4" t="str">
        <f t="shared" si="32"/>
        <v/>
      </c>
      <c r="AL69" s="4">
        <v>5</v>
      </c>
      <c r="AM69" s="4" t="str">
        <f t="shared" si="45"/>
        <v xml:space="preserve"> </v>
      </c>
      <c r="AN69" s="4" t="str">
        <f t="shared" si="70"/>
        <v xml:space="preserve">  </v>
      </c>
      <c r="AO69" s="4" t="str">
        <f t="shared" si="46"/>
        <v/>
      </c>
      <c r="AP69" s="4" t="str">
        <f t="shared" si="47"/>
        <v/>
      </c>
      <c r="AU69" s="4" t="str">
        <f t="shared" si="61"/>
        <v/>
      </c>
      <c r="AV69" s="4" t="str">
        <f t="shared" si="48"/>
        <v/>
      </c>
      <c r="AW69" s="4" t="str">
        <f t="shared" si="49"/>
        <v/>
      </c>
      <c r="AX69" s="4" t="str">
        <f t="shared" si="50"/>
        <v/>
      </c>
      <c r="AY69" s="4" t="str">
        <f t="shared" si="51"/>
        <v/>
      </c>
      <c r="AZ69" s="4" t="str">
        <f t="shared" si="52"/>
        <v/>
      </c>
      <c r="BA69" s="4" t="str">
        <f t="shared" si="53"/>
        <v/>
      </c>
      <c r="BB69" s="4" t="str">
        <f t="shared" si="54"/>
        <v/>
      </c>
      <c r="BC69" s="4">
        <f t="shared" si="55"/>
        <v>0</v>
      </c>
      <c r="BD69" s="4" t="str">
        <f t="shared" si="56"/>
        <v>999:99.99</v>
      </c>
      <c r="BE69" s="4" t="str">
        <f t="shared" si="57"/>
        <v>999:99.99</v>
      </c>
      <c r="BF69" s="4" t="str">
        <f t="shared" si="58"/>
        <v>999:99.99</v>
      </c>
      <c r="BG69" s="4" t="str">
        <f t="shared" si="59"/>
        <v>999:99.99</v>
      </c>
      <c r="BH69" s="4" t="str">
        <f t="shared" si="60"/>
        <v>19000100</v>
      </c>
      <c r="BI69">
        <v>52</v>
      </c>
      <c r="BJ69"/>
      <c r="BK69">
        <v>8</v>
      </c>
      <c r="BL69">
        <f t="shared" si="34"/>
        <v>0</v>
      </c>
      <c r="BM69">
        <f t="shared" si="35"/>
        <v>0</v>
      </c>
    </row>
    <row r="70" spans="1:71" ht="16.5" customHeight="1">
      <c r="A70" s="7" t="str">
        <f t="shared" si="65"/>
        <v/>
      </c>
      <c r="B70" s="26"/>
      <c r="C70" s="48"/>
      <c r="D70" s="62"/>
      <c r="E70" s="63"/>
      <c r="F70" s="63"/>
      <c r="G70" s="63"/>
      <c r="H70" s="63"/>
      <c r="I70" s="58"/>
      <c r="J70" s="59"/>
      <c r="K70" s="58"/>
      <c r="L70" s="59"/>
      <c r="M70" s="60"/>
      <c r="N70" s="61"/>
      <c r="O70" s="41"/>
      <c r="P70" s="29"/>
      <c r="Q70" s="7" t="str">
        <f t="shared" si="24"/>
        <v/>
      </c>
      <c r="R70" s="7" t="str">
        <f t="shared" si="25"/>
        <v/>
      </c>
      <c r="S70" s="7" t="str">
        <f t="shared" si="26"/>
        <v/>
      </c>
      <c r="T70" s="7" t="str">
        <f t="shared" si="27"/>
        <v/>
      </c>
      <c r="U70" s="69" t="str">
        <f t="shared" si="28"/>
        <v/>
      </c>
      <c r="V70" s="105"/>
      <c r="W70" s="9"/>
      <c r="X70" s="11">
        <f t="shared" ref="X70:X75" si="71">IF(I70="",0,IF(I70=K70,1,0))</f>
        <v>0</v>
      </c>
      <c r="Y70" s="11">
        <f t="shared" ref="Y70:Y75" si="72">IF(M70="",0,IF(OR(M70=I70,M70=K70),1,0))</f>
        <v>0</v>
      </c>
      <c r="Z70" s="4" t="str">
        <f t="shared" ref="Z70:Z75" si="73">TRIM(E70)</f>
        <v/>
      </c>
      <c r="AA70" s="4" t="str">
        <f t="shared" ref="AA70:AA75" si="74">TRIM(F70)</f>
        <v/>
      </c>
      <c r="AF70" s="4">
        <f t="shared" si="66"/>
        <v>0</v>
      </c>
      <c r="AG70" s="4">
        <f t="shared" si="67"/>
        <v>0</v>
      </c>
      <c r="AH70" s="4" t="str">
        <f t="shared" si="68"/>
        <v/>
      </c>
      <c r="AI70" s="4" t="str">
        <f t="shared" si="69"/>
        <v/>
      </c>
      <c r="AJ70" s="11">
        <f t="shared" ref="AJ70:AJ75" si="75">COUNTA(I70,K70,M70,O70)</f>
        <v>0</v>
      </c>
      <c r="AK70" s="4" t="str">
        <f t="shared" si="32"/>
        <v/>
      </c>
      <c r="AL70" s="4">
        <v>5</v>
      </c>
      <c r="AM70" s="4" t="str">
        <f t="shared" ref="AM70:AM75" si="76">G70&amp;" "&amp;H70</f>
        <v xml:space="preserve"> </v>
      </c>
      <c r="AN70" s="4" t="str">
        <f t="shared" si="70"/>
        <v xml:space="preserve">  </v>
      </c>
      <c r="AO70" s="4" t="str">
        <f t="shared" ref="AO70:AO75" si="77">AH70</f>
        <v/>
      </c>
      <c r="AP70" s="4" t="str">
        <f t="shared" ref="AP70:AP75" si="78">R70</f>
        <v/>
      </c>
      <c r="AU70" s="4" t="str">
        <f t="shared" si="61"/>
        <v/>
      </c>
      <c r="AV70" s="4" t="str">
        <f t="shared" ref="AV70:AV75" si="79">IF(K70="","",VLOOKUP(K70,$AC$6:$AD$23,2,0))</f>
        <v/>
      </c>
      <c r="AW70" s="4" t="str">
        <f t="shared" ref="AW70:AW75" si="80">IF(M70="","",VLOOKUP(M70,$AC$6:$AD$23,2,0))</f>
        <v/>
      </c>
      <c r="AX70" s="4" t="str">
        <f t="shared" ref="AX70:AX75" si="81">IF(O70="","",VLOOKUP(O70,$AC$6:$AD$16,2,0))</f>
        <v/>
      </c>
      <c r="AY70" s="4" t="str">
        <f t="shared" ref="AY70:AY75" si="82">IF(I70="","",VLOOKUP(I70,$AC$6:$AF$13,3,0))</f>
        <v/>
      </c>
      <c r="AZ70" s="4" t="str">
        <f t="shared" ref="AZ70:AZ75" si="83">IF(K70="","",VLOOKUP(K70,$AC$6:$AF$13,3,0))</f>
        <v/>
      </c>
      <c r="BA70" s="4" t="str">
        <f t="shared" ref="BA70:BA75" si="84">IF(M70="","",VALUE(LEFT(M70,3)))</f>
        <v/>
      </c>
      <c r="BB70" s="4" t="str">
        <f t="shared" ref="BB70:BB75" si="85">IF(O70="","",VALUE(LEFT(O70,3)))</f>
        <v/>
      </c>
      <c r="BC70" s="4">
        <f t="shared" ref="BC70:BC75" si="86">IF(B70="100歳",1,0)</f>
        <v>0</v>
      </c>
      <c r="BD70" s="4" t="str">
        <f t="shared" ref="BD70:BD75" si="87">IF(J70="","999:99.99"," "&amp;LEFT(RIGHT("  "&amp;TEXT(J70,"0.00"),7),2)&amp;":"&amp;RIGHT(TEXT(J70,"0.00"),5))</f>
        <v>999:99.99</v>
      </c>
      <c r="BE70" s="4" t="str">
        <f t="shared" ref="BE70:BE75" si="88">IF(L70="","999:99.99"," "&amp;LEFT(RIGHT("  "&amp;TEXT(L70,"0.00"),7),2)&amp;":"&amp;RIGHT(TEXT(L70,"0.00"),5))</f>
        <v>999:99.99</v>
      </c>
      <c r="BF70" s="4" t="str">
        <f t="shared" ref="BF70:BF75" si="89">IF(N70="","999:99.99"," "&amp;LEFT(RIGHT("  "&amp;TEXT(N70,"0.00"),7),2)&amp;":"&amp;RIGHT(TEXT(N70,"0.00"),5))</f>
        <v>999:99.99</v>
      </c>
      <c r="BG70" s="4" t="str">
        <f t="shared" ref="BG70:BG75" si="90">IF(P70="","999:99.99"," "&amp;LEFT(RIGHT("  "&amp;TEXT(P70,"0.00"),7),2)&amp;":"&amp;RIGHT(TEXT(P70,"0.00"),5))</f>
        <v>999:99.99</v>
      </c>
      <c r="BH70" s="4" t="str">
        <f t="shared" ref="BH70:BH75" si="91">YEAR(D70)&amp;RIGHT("0"&amp;MONTH(D70),2)&amp;RIGHT("0"&amp;DAY(D70),2)</f>
        <v>19000100</v>
      </c>
      <c r="BI70">
        <v>53</v>
      </c>
      <c r="BJ70"/>
      <c r="BK70">
        <v>8</v>
      </c>
      <c r="BL70">
        <f t="shared" si="34"/>
        <v>0</v>
      </c>
      <c r="BM70">
        <f t="shared" si="35"/>
        <v>0</v>
      </c>
    </row>
    <row r="71" spans="1:71" ht="16.5" customHeight="1">
      <c r="A71" s="7" t="str">
        <f t="shared" si="65"/>
        <v/>
      </c>
      <c r="B71" s="26"/>
      <c r="C71" s="48"/>
      <c r="D71" s="62"/>
      <c r="E71" s="63"/>
      <c r="F71" s="63"/>
      <c r="G71" s="63"/>
      <c r="H71" s="63"/>
      <c r="I71" s="58"/>
      <c r="J71" s="59"/>
      <c r="K71" s="58"/>
      <c r="L71" s="59"/>
      <c r="M71" s="60"/>
      <c r="N71" s="61"/>
      <c r="O71" s="41"/>
      <c r="P71" s="29"/>
      <c r="Q71" s="7" t="str">
        <f t="shared" ref="Q71:Q75" si="92">IF(OR(D71="",S71&lt;6,S71&gt;17),"",VLOOKUP(S71,$BI$18:$BK$117,2,0))</f>
        <v/>
      </c>
      <c r="R71" s="7" t="str">
        <f t="shared" ref="R71:R75" si="93">IF(D71="","",DATEDIF(D71,$AI$1,"Y"))</f>
        <v/>
      </c>
      <c r="S71" s="7" t="str">
        <f t="shared" ref="S71:S75" si="94">IF(D71="","",DATEDIF(D71,$AI$2,"Y"))</f>
        <v/>
      </c>
      <c r="T71" s="7" t="str">
        <f t="shared" ref="T71:T75" si="95">IF(D71="","",VLOOKUP(IF(LEFT(Q71,1)="中",13,IF(LEFT(Q71,1)="高",16,R71)),$BI$18:$BK$117,3,0))</f>
        <v/>
      </c>
      <c r="U71" s="69" t="str">
        <f t="shared" ref="U71:U75" si="96">IF(D71="","",VLOOKUP(T71,$BI$6:$BJ$15,2,0))</f>
        <v/>
      </c>
      <c r="V71" s="105"/>
      <c r="W71" s="9"/>
      <c r="X71" s="11">
        <f t="shared" si="71"/>
        <v>0</v>
      </c>
      <c r="Y71" s="11">
        <f t="shared" si="72"/>
        <v>0</v>
      </c>
      <c r="Z71" s="4" t="str">
        <f t="shared" si="73"/>
        <v/>
      </c>
      <c r="AA71" s="4" t="str">
        <f t="shared" si="74"/>
        <v/>
      </c>
      <c r="AF71" s="4">
        <f t="shared" si="66"/>
        <v>0</v>
      </c>
      <c r="AG71" s="4">
        <f t="shared" si="67"/>
        <v>0</v>
      </c>
      <c r="AH71" s="4" t="str">
        <f t="shared" si="68"/>
        <v/>
      </c>
      <c r="AI71" s="4" t="str">
        <f t="shared" si="69"/>
        <v/>
      </c>
      <c r="AJ71" s="11">
        <f t="shared" si="75"/>
        <v>0</v>
      </c>
      <c r="AK71" s="4" t="str">
        <f t="shared" ref="AK71:AK134" si="97">T71</f>
        <v/>
      </c>
      <c r="AL71" s="4">
        <v>5</v>
      </c>
      <c r="AM71" s="4" t="str">
        <f t="shared" si="76"/>
        <v xml:space="preserve"> </v>
      </c>
      <c r="AN71" s="4" t="str">
        <f t="shared" si="70"/>
        <v xml:space="preserve">  </v>
      </c>
      <c r="AO71" s="4" t="str">
        <f t="shared" si="77"/>
        <v/>
      </c>
      <c r="AP71" s="4" t="str">
        <f t="shared" si="78"/>
        <v/>
      </c>
      <c r="AU71" s="4" t="str">
        <f t="shared" si="61"/>
        <v/>
      </c>
      <c r="AV71" s="4" t="str">
        <f t="shared" si="79"/>
        <v/>
      </c>
      <c r="AW71" s="4" t="str">
        <f t="shared" si="80"/>
        <v/>
      </c>
      <c r="AX71" s="4" t="str">
        <f t="shared" si="81"/>
        <v/>
      </c>
      <c r="AY71" s="4" t="str">
        <f t="shared" si="82"/>
        <v/>
      </c>
      <c r="AZ71" s="4" t="str">
        <f t="shared" si="83"/>
        <v/>
      </c>
      <c r="BA71" s="4" t="str">
        <f t="shared" si="84"/>
        <v/>
      </c>
      <c r="BB71" s="4" t="str">
        <f t="shared" si="85"/>
        <v/>
      </c>
      <c r="BC71" s="4">
        <f t="shared" si="86"/>
        <v>0</v>
      </c>
      <c r="BD71" s="4" t="str">
        <f t="shared" si="87"/>
        <v>999:99.99</v>
      </c>
      <c r="BE71" s="4" t="str">
        <f t="shared" si="88"/>
        <v>999:99.99</v>
      </c>
      <c r="BF71" s="4" t="str">
        <f t="shared" si="89"/>
        <v>999:99.99</v>
      </c>
      <c r="BG71" s="4" t="str">
        <f t="shared" si="90"/>
        <v>999:99.99</v>
      </c>
      <c r="BH71" s="4" t="str">
        <f t="shared" si="91"/>
        <v>19000100</v>
      </c>
      <c r="BI71">
        <v>54</v>
      </c>
      <c r="BJ71"/>
      <c r="BK71">
        <v>8</v>
      </c>
      <c r="BL71">
        <f t="shared" ref="BL71:BL75" si="98">IF(AK71&lt;4,AJ71,0)</f>
        <v>0</v>
      </c>
      <c r="BM71">
        <f t="shared" ref="BM71:BM134" si="99">IF(AK71&gt;3,AJ71,0)</f>
        <v>0</v>
      </c>
    </row>
    <row r="72" spans="1:71" ht="16.5" customHeight="1">
      <c r="A72" s="7" t="str">
        <f t="shared" si="65"/>
        <v/>
      </c>
      <c r="B72" s="26"/>
      <c r="C72" s="48"/>
      <c r="D72" s="62"/>
      <c r="E72" s="63"/>
      <c r="F72" s="63"/>
      <c r="G72" s="63"/>
      <c r="H72" s="63"/>
      <c r="I72" s="58"/>
      <c r="J72" s="59"/>
      <c r="K72" s="58"/>
      <c r="L72" s="59"/>
      <c r="M72" s="60"/>
      <c r="N72" s="61"/>
      <c r="O72" s="41"/>
      <c r="P72" s="29"/>
      <c r="Q72" s="7" t="str">
        <f t="shared" si="92"/>
        <v/>
      </c>
      <c r="R72" s="7" t="str">
        <f t="shared" si="93"/>
        <v/>
      </c>
      <c r="S72" s="7" t="str">
        <f t="shared" si="94"/>
        <v/>
      </c>
      <c r="T72" s="7" t="str">
        <f t="shared" si="95"/>
        <v/>
      </c>
      <c r="U72" s="69" t="str">
        <f t="shared" si="96"/>
        <v/>
      </c>
      <c r="V72" s="105"/>
      <c r="W72" s="9"/>
      <c r="X72" s="11">
        <f t="shared" si="71"/>
        <v>0</v>
      </c>
      <c r="Y72" s="11">
        <f t="shared" si="72"/>
        <v>0</v>
      </c>
      <c r="Z72" s="4" t="str">
        <f t="shared" si="73"/>
        <v/>
      </c>
      <c r="AA72" s="4" t="str">
        <f t="shared" si="74"/>
        <v/>
      </c>
      <c r="AF72" s="4">
        <f t="shared" si="66"/>
        <v>0</v>
      </c>
      <c r="AG72" s="4">
        <f t="shared" si="67"/>
        <v>0</v>
      </c>
      <c r="AH72" s="4" t="str">
        <f t="shared" si="68"/>
        <v/>
      </c>
      <c r="AI72" s="4" t="str">
        <f t="shared" si="69"/>
        <v/>
      </c>
      <c r="AJ72" s="11">
        <f t="shared" si="75"/>
        <v>0</v>
      </c>
      <c r="AK72" s="4" t="str">
        <f t="shared" si="97"/>
        <v/>
      </c>
      <c r="AL72" s="4">
        <v>5</v>
      </c>
      <c r="AM72" s="4" t="str">
        <f t="shared" si="76"/>
        <v xml:space="preserve"> </v>
      </c>
      <c r="AN72" s="4" t="str">
        <f t="shared" si="70"/>
        <v xml:space="preserve">  </v>
      </c>
      <c r="AO72" s="4" t="str">
        <f t="shared" si="77"/>
        <v/>
      </c>
      <c r="AP72" s="4" t="str">
        <f t="shared" si="78"/>
        <v/>
      </c>
      <c r="AU72" s="4" t="str">
        <f t="shared" si="61"/>
        <v/>
      </c>
      <c r="AV72" s="4" t="str">
        <f t="shared" si="79"/>
        <v/>
      </c>
      <c r="AW72" s="4" t="str">
        <f t="shared" si="80"/>
        <v/>
      </c>
      <c r="AX72" s="4" t="str">
        <f t="shared" si="81"/>
        <v/>
      </c>
      <c r="AY72" s="4" t="str">
        <f t="shared" si="82"/>
        <v/>
      </c>
      <c r="AZ72" s="4" t="str">
        <f t="shared" si="83"/>
        <v/>
      </c>
      <c r="BA72" s="4" t="str">
        <f t="shared" si="84"/>
        <v/>
      </c>
      <c r="BB72" s="4" t="str">
        <f t="shared" si="85"/>
        <v/>
      </c>
      <c r="BC72" s="4">
        <f t="shared" si="86"/>
        <v>0</v>
      </c>
      <c r="BD72" s="4" t="str">
        <f t="shared" si="87"/>
        <v>999:99.99</v>
      </c>
      <c r="BE72" s="4" t="str">
        <f t="shared" si="88"/>
        <v>999:99.99</v>
      </c>
      <c r="BF72" s="4" t="str">
        <f t="shared" si="89"/>
        <v>999:99.99</v>
      </c>
      <c r="BG72" s="4" t="str">
        <f t="shared" si="90"/>
        <v>999:99.99</v>
      </c>
      <c r="BH72" s="4" t="str">
        <f t="shared" si="91"/>
        <v>19000100</v>
      </c>
      <c r="BI72">
        <v>55</v>
      </c>
      <c r="BJ72"/>
      <c r="BK72">
        <v>8</v>
      </c>
      <c r="BL72">
        <f t="shared" si="98"/>
        <v>0</v>
      </c>
      <c r="BM72">
        <f t="shared" si="99"/>
        <v>0</v>
      </c>
    </row>
    <row r="73" spans="1:71" ht="16.5" customHeight="1">
      <c r="A73" s="7" t="str">
        <f t="shared" si="65"/>
        <v/>
      </c>
      <c r="B73" s="26"/>
      <c r="C73" s="48"/>
      <c r="D73" s="62"/>
      <c r="E73" s="63"/>
      <c r="F73" s="63"/>
      <c r="G73" s="63"/>
      <c r="H73" s="63"/>
      <c r="I73" s="58"/>
      <c r="J73" s="59"/>
      <c r="K73" s="58"/>
      <c r="L73" s="59"/>
      <c r="M73" s="60"/>
      <c r="N73" s="61"/>
      <c r="O73" s="41"/>
      <c r="P73" s="29"/>
      <c r="Q73" s="7" t="str">
        <f t="shared" si="92"/>
        <v/>
      </c>
      <c r="R73" s="7" t="str">
        <f t="shared" si="93"/>
        <v/>
      </c>
      <c r="S73" s="7" t="str">
        <f t="shared" si="94"/>
        <v/>
      </c>
      <c r="T73" s="7" t="str">
        <f t="shared" si="95"/>
        <v/>
      </c>
      <c r="U73" s="69" t="str">
        <f t="shared" si="96"/>
        <v/>
      </c>
      <c r="V73" s="105"/>
      <c r="W73" s="9"/>
      <c r="X73" s="11">
        <f t="shared" si="71"/>
        <v>0</v>
      </c>
      <c r="Y73" s="11">
        <f t="shared" si="72"/>
        <v>0</v>
      </c>
      <c r="Z73" s="4" t="str">
        <f t="shared" si="73"/>
        <v/>
      </c>
      <c r="AA73" s="4" t="str">
        <f t="shared" si="74"/>
        <v/>
      </c>
      <c r="AF73" s="4">
        <f t="shared" si="66"/>
        <v>0</v>
      </c>
      <c r="AG73" s="4">
        <f t="shared" si="67"/>
        <v>0</v>
      </c>
      <c r="AH73" s="4" t="str">
        <f t="shared" si="68"/>
        <v/>
      </c>
      <c r="AI73" s="4" t="str">
        <f t="shared" si="69"/>
        <v/>
      </c>
      <c r="AJ73" s="11">
        <f t="shared" si="75"/>
        <v>0</v>
      </c>
      <c r="AK73" s="4" t="str">
        <f t="shared" si="97"/>
        <v/>
      </c>
      <c r="AL73" s="4">
        <v>5</v>
      </c>
      <c r="AM73" s="4" t="str">
        <f t="shared" si="76"/>
        <v xml:space="preserve"> </v>
      </c>
      <c r="AN73" s="4" t="str">
        <f t="shared" si="70"/>
        <v xml:space="preserve">  </v>
      </c>
      <c r="AO73" s="4" t="str">
        <f t="shared" si="77"/>
        <v/>
      </c>
      <c r="AP73" s="4" t="str">
        <f t="shared" si="78"/>
        <v/>
      </c>
      <c r="AU73" s="4" t="str">
        <f t="shared" si="61"/>
        <v/>
      </c>
      <c r="AV73" s="4" t="str">
        <f t="shared" si="79"/>
        <v/>
      </c>
      <c r="AW73" s="4" t="str">
        <f t="shared" si="80"/>
        <v/>
      </c>
      <c r="AX73" s="4" t="str">
        <f t="shared" si="81"/>
        <v/>
      </c>
      <c r="AY73" s="4" t="str">
        <f t="shared" si="82"/>
        <v/>
      </c>
      <c r="AZ73" s="4" t="str">
        <f t="shared" si="83"/>
        <v/>
      </c>
      <c r="BA73" s="4" t="str">
        <f t="shared" si="84"/>
        <v/>
      </c>
      <c r="BB73" s="4" t="str">
        <f t="shared" si="85"/>
        <v/>
      </c>
      <c r="BC73" s="4">
        <f t="shared" si="86"/>
        <v>0</v>
      </c>
      <c r="BD73" s="4" t="str">
        <f t="shared" si="87"/>
        <v>999:99.99</v>
      </c>
      <c r="BE73" s="4" t="str">
        <f t="shared" si="88"/>
        <v>999:99.99</v>
      </c>
      <c r="BF73" s="4" t="str">
        <f t="shared" si="89"/>
        <v>999:99.99</v>
      </c>
      <c r="BG73" s="4" t="str">
        <f t="shared" si="90"/>
        <v>999:99.99</v>
      </c>
      <c r="BH73" s="4" t="str">
        <f t="shared" si="91"/>
        <v>19000100</v>
      </c>
      <c r="BI73">
        <v>56</v>
      </c>
      <c r="BJ73"/>
      <c r="BK73">
        <v>8</v>
      </c>
      <c r="BL73">
        <f t="shared" si="98"/>
        <v>0</v>
      </c>
      <c r="BM73">
        <f t="shared" si="99"/>
        <v>0</v>
      </c>
    </row>
    <row r="74" spans="1:71" ht="16.5" customHeight="1">
      <c r="A74" s="7" t="str">
        <f t="shared" si="65"/>
        <v/>
      </c>
      <c r="B74" s="26"/>
      <c r="C74" s="48"/>
      <c r="D74" s="62"/>
      <c r="E74" s="63"/>
      <c r="F74" s="63"/>
      <c r="G74" s="63"/>
      <c r="H74" s="63"/>
      <c r="I74" s="58"/>
      <c r="J74" s="59"/>
      <c r="K74" s="58"/>
      <c r="L74" s="59"/>
      <c r="M74" s="60"/>
      <c r="N74" s="61"/>
      <c r="O74" s="41"/>
      <c r="P74" s="29"/>
      <c r="Q74" s="7" t="str">
        <f t="shared" si="92"/>
        <v/>
      </c>
      <c r="R74" s="7" t="str">
        <f t="shared" si="93"/>
        <v/>
      </c>
      <c r="S74" s="7" t="str">
        <f t="shared" si="94"/>
        <v/>
      </c>
      <c r="T74" s="7" t="str">
        <f t="shared" si="95"/>
        <v/>
      </c>
      <c r="U74" s="69" t="str">
        <f t="shared" si="96"/>
        <v/>
      </c>
      <c r="V74" s="105"/>
      <c r="W74" s="9"/>
      <c r="X74" s="11">
        <f t="shared" si="71"/>
        <v>0</v>
      </c>
      <c r="Y74" s="11">
        <f t="shared" si="72"/>
        <v>0</v>
      </c>
      <c r="Z74" s="4" t="str">
        <f t="shared" si="73"/>
        <v/>
      </c>
      <c r="AA74" s="4" t="str">
        <f t="shared" si="74"/>
        <v/>
      </c>
      <c r="AF74" s="4">
        <f t="shared" si="66"/>
        <v>0</v>
      </c>
      <c r="AG74" s="4">
        <f t="shared" si="67"/>
        <v>0</v>
      </c>
      <c r="AH74" s="4" t="str">
        <f t="shared" si="68"/>
        <v/>
      </c>
      <c r="AI74" s="4" t="str">
        <f t="shared" si="69"/>
        <v/>
      </c>
      <c r="AJ74" s="11">
        <f t="shared" si="75"/>
        <v>0</v>
      </c>
      <c r="AK74" s="4" t="str">
        <f t="shared" si="97"/>
        <v/>
      </c>
      <c r="AL74" s="4">
        <v>5</v>
      </c>
      <c r="AM74" s="4" t="str">
        <f t="shared" si="76"/>
        <v xml:space="preserve"> </v>
      </c>
      <c r="AN74" s="4" t="str">
        <f t="shared" si="70"/>
        <v xml:space="preserve">  </v>
      </c>
      <c r="AO74" s="4" t="str">
        <f t="shared" si="77"/>
        <v/>
      </c>
      <c r="AP74" s="4" t="str">
        <f t="shared" si="78"/>
        <v/>
      </c>
      <c r="AU74" s="4" t="str">
        <f t="shared" si="61"/>
        <v/>
      </c>
      <c r="AV74" s="4" t="str">
        <f t="shared" si="79"/>
        <v/>
      </c>
      <c r="AW74" s="4" t="str">
        <f t="shared" si="80"/>
        <v/>
      </c>
      <c r="AX74" s="4" t="str">
        <f t="shared" si="81"/>
        <v/>
      </c>
      <c r="AY74" s="4" t="str">
        <f t="shared" si="82"/>
        <v/>
      </c>
      <c r="AZ74" s="4" t="str">
        <f t="shared" si="83"/>
        <v/>
      </c>
      <c r="BA74" s="4" t="str">
        <f t="shared" si="84"/>
        <v/>
      </c>
      <c r="BB74" s="4" t="str">
        <f t="shared" si="85"/>
        <v/>
      </c>
      <c r="BC74" s="4">
        <f t="shared" si="86"/>
        <v>0</v>
      </c>
      <c r="BD74" s="4" t="str">
        <f t="shared" si="87"/>
        <v>999:99.99</v>
      </c>
      <c r="BE74" s="4" t="str">
        <f t="shared" si="88"/>
        <v>999:99.99</v>
      </c>
      <c r="BF74" s="4" t="str">
        <f t="shared" si="89"/>
        <v>999:99.99</v>
      </c>
      <c r="BG74" s="4" t="str">
        <f t="shared" si="90"/>
        <v>999:99.99</v>
      </c>
      <c r="BH74" s="4" t="str">
        <f t="shared" si="91"/>
        <v>19000100</v>
      </c>
      <c r="BI74">
        <v>57</v>
      </c>
      <c r="BJ74"/>
      <c r="BK74">
        <v>8</v>
      </c>
      <c r="BL74">
        <f t="shared" si="98"/>
        <v>0</v>
      </c>
      <c r="BM74">
        <f t="shared" si="99"/>
        <v>0</v>
      </c>
    </row>
    <row r="75" spans="1:71" ht="16.5" customHeight="1">
      <c r="A75" s="7" t="str">
        <f t="shared" si="65"/>
        <v/>
      </c>
      <c r="B75" s="26"/>
      <c r="C75" s="48"/>
      <c r="D75" s="62"/>
      <c r="E75" s="63"/>
      <c r="F75" s="63"/>
      <c r="G75" s="63"/>
      <c r="H75" s="63"/>
      <c r="I75" s="58"/>
      <c r="J75" s="59"/>
      <c r="K75" s="58"/>
      <c r="L75" s="59"/>
      <c r="M75" s="60"/>
      <c r="N75" s="61"/>
      <c r="O75" s="41"/>
      <c r="P75" s="29"/>
      <c r="Q75" s="7" t="str">
        <f t="shared" si="92"/>
        <v/>
      </c>
      <c r="R75" s="7" t="str">
        <f t="shared" si="93"/>
        <v/>
      </c>
      <c r="S75" s="7" t="str">
        <f t="shared" si="94"/>
        <v/>
      </c>
      <c r="T75" s="7" t="str">
        <f t="shared" si="95"/>
        <v/>
      </c>
      <c r="U75" s="69" t="str">
        <f t="shared" si="96"/>
        <v/>
      </c>
      <c r="V75" s="105"/>
      <c r="W75" s="9"/>
      <c r="X75" s="11">
        <f t="shared" si="71"/>
        <v>0</v>
      </c>
      <c r="Y75" s="11">
        <f t="shared" si="72"/>
        <v>0</v>
      </c>
      <c r="Z75" s="4" t="str">
        <f t="shared" si="73"/>
        <v/>
      </c>
      <c r="AA75" s="4" t="str">
        <f t="shared" si="74"/>
        <v/>
      </c>
      <c r="AF75" s="4">
        <f t="shared" si="66"/>
        <v>0</v>
      </c>
      <c r="AG75" s="4">
        <f>AG74+IF(OR(AI75="",AJ75=0),0,1)</f>
        <v>0</v>
      </c>
      <c r="AH75" s="4" t="str">
        <f t="shared" si="68"/>
        <v/>
      </c>
      <c r="AI75" s="4" t="str">
        <f t="shared" si="69"/>
        <v/>
      </c>
      <c r="AJ75" s="11">
        <f t="shared" si="75"/>
        <v>0</v>
      </c>
      <c r="AK75" s="4" t="str">
        <f t="shared" si="97"/>
        <v/>
      </c>
      <c r="AL75" s="4">
        <v>5</v>
      </c>
      <c r="AM75" s="4" t="str">
        <f t="shared" si="76"/>
        <v xml:space="preserve"> </v>
      </c>
      <c r="AN75" s="4" t="str">
        <f t="shared" si="70"/>
        <v xml:space="preserve">  </v>
      </c>
      <c r="AO75" s="4" t="str">
        <f t="shared" si="77"/>
        <v/>
      </c>
      <c r="AP75" s="4" t="str">
        <f t="shared" si="78"/>
        <v/>
      </c>
      <c r="AU75" s="4" t="str">
        <f t="shared" si="61"/>
        <v/>
      </c>
      <c r="AV75" s="4" t="str">
        <f t="shared" si="79"/>
        <v/>
      </c>
      <c r="AW75" s="4" t="str">
        <f t="shared" si="80"/>
        <v/>
      </c>
      <c r="AX75" s="4" t="str">
        <f t="shared" si="81"/>
        <v/>
      </c>
      <c r="AY75" s="4" t="str">
        <f t="shared" si="82"/>
        <v/>
      </c>
      <c r="AZ75" s="4" t="str">
        <f t="shared" si="83"/>
        <v/>
      </c>
      <c r="BA75" s="4" t="str">
        <f t="shared" si="84"/>
        <v/>
      </c>
      <c r="BB75" s="4" t="str">
        <f t="shared" si="85"/>
        <v/>
      </c>
      <c r="BC75" s="4">
        <f t="shared" si="86"/>
        <v>0</v>
      </c>
      <c r="BD75" s="4" t="str">
        <f t="shared" si="87"/>
        <v>999:99.99</v>
      </c>
      <c r="BE75" s="4" t="str">
        <f t="shared" si="88"/>
        <v>999:99.99</v>
      </c>
      <c r="BF75" s="4" t="str">
        <f t="shared" si="89"/>
        <v>999:99.99</v>
      </c>
      <c r="BG75" s="4" t="str">
        <f t="shared" si="90"/>
        <v>999:99.99</v>
      </c>
      <c r="BH75" s="4" t="str">
        <f t="shared" si="91"/>
        <v>19000100</v>
      </c>
      <c r="BI75">
        <v>58</v>
      </c>
      <c r="BJ75"/>
      <c r="BK75">
        <v>8</v>
      </c>
      <c r="BL75">
        <f t="shared" si="98"/>
        <v>0</v>
      </c>
      <c r="BM75">
        <f t="shared" si="99"/>
        <v>0</v>
      </c>
    </row>
    <row r="76" spans="1:71" ht="16.5" customHeight="1">
      <c r="A76" s="3"/>
      <c r="B76" s="1"/>
      <c r="C76" s="1"/>
      <c r="D76" s="1"/>
      <c r="E76" s="1"/>
      <c r="F76" s="1"/>
      <c r="G76" s="1"/>
      <c r="H76" s="1"/>
      <c r="Q76" s="53"/>
      <c r="R76" s="53"/>
      <c r="S76" s="53"/>
      <c r="T76" s="53"/>
      <c r="U76" s="70"/>
      <c r="V76" s="103"/>
      <c r="W76" s="9"/>
      <c r="Y76" s="11"/>
      <c r="Z76" s="4" t="s">
        <v>215</v>
      </c>
      <c r="AC76" s="6">
        <f>SUM(BO9:BO15)</f>
        <v>0</v>
      </c>
      <c r="AH76" s="4" t="str">
        <f>IF(OR(AI76="",AJ76=0),"",AG76)</f>
        <v/>
      </c>
      <c r="AJ76" s="11">
        <f>70-COUNTIF(AJ6:AJ75,0)</f>
        <v>0</v>
      </c>
      <c r="BI76">
        <v>59</v>
      </c>
      <c r="BJ76"/>
      <c r="BK76">
        <v>8</v>
      </c>
      <c r="BL76">
        <f>SUM(BL6:BL75)</f>
        <v>0</v>
      </c>
      <c r="BM76">
        <f>SUM(BM6:BM75)</f>
        <v>0</v>
      </c>
    </row>
    <row r="77" spans="1:71" ht="16.5" hidden="1" customHeight="1">
      <c r="A77" s="2" t="s">
        <v>133</v>
      </c>
      <c r="I77" s="28" t="s">
        <v>45</v>
      </c>
      <c r="J77" s="7" t="s">
        <v>17</v>
      </c>
      <c r="K77" s="28" t="s">
        <v>45</v>
      </c>
      <c r="L77" s="7" t="s">
        <v>17</v>
      </c>
      <c r="M77" s="28" t="s">
        <v>45</v>
      </c>
      <c r="N77" s="7" t="s">
        <v>17</v>
      </c>
      <c r="O77" s="28" t="s">
        <v>45</v>
      </c>
      <c r="P77" s="7" t="s">
        <v>17</v>
      </c>
      <c r="Q77" s="98"/>
      <c r="R77" s="54"/>
      <c r="S77" s="98"/>
      <c r="T77" s="98"/>
      <c r="U77" s="71"/>
      <c r="V77" s="103"/>
      <c r="W77" s="9"/>
      <c r="Y77" s="11"/>
      <c r="Z77" s="4" t="s">
        <v>216</v>
      </c>
      <c r="AC77" s="6">
        <f>SUM(BO6:BO8)</f>
        <v>0</v>
      </c>
      <c r="AH77" s="4" t="str">
        <f t="shared" ref="AH77:AH137" si="100">IF(OR(AI77="",AJ77=0),"",AG77)</f>
        <v/>
      </c>
      <c r="AJ77" s="11">
        <f>SUM(AJ6:AJ75)</f>
        <v>0</v>
      </c>
      <c r="BI77">
        <v>60</v>
      </c>
      <c r="BJ77"/>
      <c r="BK77">
        <v>9</v>
      </c>
      <c r="BL77"/>
      <c r="BM77"/>
    </row>
    <row r="78" spans="1:71" ht="16.5" hidden="1" customHeight="1">
      <c r="A78" s="7" t="str">
        <f>IF(D78="","",1)</f>
        <v/>
      </c>
      <c r="B78" s="27"/>
      <c r="C78" s="49"/>
      <c r="D78" s="64"/>
      <c r="E78" s="65"/>
      <c r="F78" s="65"/>
      <c r="G78" s="65"/>
      <c r="H78" s="65"/>
      <c r="I78" s="66"/>
      <c r="J78" s="67"/>
      <c r="K78" s="66"/>
      <c r="L78" s="67"/>
      <c r="M78" s="66"/>
      <c r="N78" s="67"/>
      <c r="O78" s="42"/>
      <c r="P78" s="30"/>
      <c r="Q78" s="7" t="str">
        <f t="shared" ref="Q78:Q141" si="101">IF(OR(D78="",S78&lt;6,S78&gt;17),"",VLOOKUP(S78,$BI$18:$BK$117,2,0))</f>
        <v/>
      </c>
      <c r="R78" s="7" t="str">
        <f t="shared" ref="R78:R141" si="102">IF(D78="","",DATEDIF(D78,$AI$1,"Y"))</f>
        <v/>
      </c>
      <c r="S78" s="7" t="str">
        <f t="shared" ref="S78:S141" si="103">IF(D78="","",DATEDIF(D78,$AI$2,"Y"))</f>
        <v/>
      </c>
      <c r="T78" s="7" t="str">
        <f t="shared" ref="T78:T141" si="104">IF(D78="","",VLOOKUP(IF(LEFT(Q78,1)="中",13,IF(LEFT(Q78,1)="高",16,R78)),$BI$18:$BK$117,3,0))</f>
        <v/>
      </c>
      <c r="U78" s="69" t="str">
        <f t="shared" ref="U78:U141" si="105">IF(D78="","",VLOOKUP(T78,$BI$6:$BJ$15,2,0))</f>
        <v/>
      </c>
      <c r="V78" s="106"/>
      <c r="W78" s="9"/>
      <c r="X78" s="11">
        <f t="shared" ref="X78:X109" si="106">IF(I78="",0,IF(I78=K78,1,0))</f>
        <v>0</v>
      </c>
      <c r="Y78" s="11">
        <f t="shared" ref="Y78:Y109" si="107">IF(M78="",0,IF(OR(M78=I78,M78=K78),1,0))</f>
        <v>0</v>
      </c>
      <c r="Z78" s="4" t="str">
        <f t="shared" ref="Z78:Z109" si="108">TRIM(E78)</f>
        <v/>
      </c>
      <c r="AA78" s="4" t="str">
        <f t="shared" ref="AA78:AA109" si="109">TRIM(F78)</f>
        <v/>
      </c>
      <c r="AC78" s="6">
        <v>0</v>
      </c>
      <c r="AF78" s="4">
        <f t="shared" ref="AF78:AF116" si="110">LEN(Z78)+LEN(AA78)</f>
        <v>0</v>
      </c>
      <c r="AG78" s="4">
        <f>AG75+IF(OR(AI78="",AJ78=0),0,1)</f>
        <v>0</v>
      </c>
      <c r="AH78" s="4" t="str">
        <f t="shared" si="100"/>
        <v/>
      </c>
      <c r="AI78" s="4" t="str">
        <f t="shared" ref="AI78:AI116" si="111">Z78&amp;IF(OR(AF78&gt;4,AF78=0),"",REPT("  ",5-AF78))&amp;AA78</f>
        <v/>
      </c>
      <c r="AJ78" s="11">
        <f t="shared" ref="AJ78:AJ109" si="112">COUNTA(I78,K78,M78,O78)</f>
        <v>0</v>
      </c>
      <c r="AK78" s="4" t="str">
        <f t="shared" si="97"/>
        <v/>
      </c>
      <c r="AL78" s="4">
        <v>0</v>
      </c>
      <c r="AM78" s="4" t="str">
        <f t="shared" ref="AM78:AM109" si="113">G78&amp;" "&amp;H78</f>
        <v xml:space="preserve"> </v>
      </c>
      <c r="AN78" s="4" t="str">
        <f t="shared" ref="AN78:AN116" si="114">Z78&amp;"  "&amp;AA78</f>
        <v xml:space="preserve">  </v>
      </c>
      <c r="AO78" s="4" t="str">
        <f t="shared" ref="AO78:AO109" si="115">AH78</f>
        <v/>
      </c>
      <c r="AP78" s="4" t="str">
        <f t="shared" ref="AP78:AP109" si="116">R78</f>
        <v/>
      </c>
      <c r="AU78" s="4" t="str">
        <f t="shared" ref="AU78:AU109" si="117">IF(I78="","",VLOOKUP(I78,$AC$6:$AD$23,2,0))</f>
        <v/>
      </c>
      <c r="AV78" s="4" t="str">
        <f t="shared" ref="AV78:AV109" si="118">IF(K78="","",VLOOKUP(K78,$AC$6:$AD$23,2,0))</f>
        <v/>
      </c>
      <c r="AW78" s="4" t="str">
        <f t="shared" ref="AW78:AW109" si="119">IF(M78="","",VLOOKUP(M78,$AC$6:$AD$23,2,0))</f>
        <v/>
      </c>
      <c r="AX78" s="4" t="str">
        <f t="shared" ref="AX78:AX109" si="120">IF(O78="","",VLOOKUP(O78,$AC$6:$AD$16,2,0))</f>
        <v/>
      </c>
      <c r="AY78" s="4" t="str">
        <f t="shared" ref="AY78:AY109" si="121">IF(I78="","",VLOOKUP(I78,$AC$6:$AF$13,3,0))</f>
        <v/>
      </c>
      <c r="AZ78" s="4" t="str">
        <f t="shared" ref="AZ78:AZ109" si="122">IF(K78="","",VLOOKUP(K78,$AC$6:$AF$13,3,0))</f>
        <v/>
      </c>
      <c r="BA78" s="4" t="str">
        <f t="shared" ref="BA78:BA109" si="123">IF(M78="","",VALUE(LEFT(M78,3)))</f>
        <v/>
      </c>
      <c r="BB78" s="4" t="str">
        <f t="shared" ref="BB78:BB109" si="124">IF(O78="","",VALUE(LEFT(O78,3)))</f>
        <v/>
      </c>
      <c r="BC78" s="4">
        <f t="shared" ref="BC78:BC109" si="125">IF(B78="100歳",1,0)</f>
        <v>0</v>
      </c>
      <c r="BD78" s="4" t="str">
        <f t="shared" ref="BD78:BD109" si="126">IF(J78="","999:99.99"," "&amp;LEFT(RIGHT("  "&amp;TEXT(J78,"0.00"),7),2)&amp;":"&amp;RIGHT(TEXT(J78,"0.00"),5))</f>
        <v>999:99.99</v>
      </c>
      <c r="BE78" s="4" t="str">
        <f t="shared" ref="BE78:BE109" si="127">IF(L78="","999:99.99"," "&amp;LEFT(RIGHT("  "&amp;TEXT(L78,"0.00"),7),2)&amp;":"&amp;RIGHT(TEXT(L78,"0.00"),5))</f>
        <v>999:99.99</v>
      </c>
      <c r="BF78" s="4" t="str">
        <f t="shared" ref="BF78:BF109" si="128">IF(N78="","999:99.99"," "&amp;LEFT(RIGHT("  "&amp;TEXT(N78,"0.00"),7),2)&amp;":"&amp;RIGHT(TEXT(N78,"0.00"),5))</f>
        <v>999:99.99</v>
      </c>
      <c r="BG78" s="4" t="str">
        <f t="shared" ref="BG78:BG109" si="129">IF(P78="","999:99.99"," "&amp;LEFT(RIGHT("  "&amp;TEXT(P78,"0.00"),7),2)&amp;":"&amp;RIGHT(TEXT(P78,"0.00"),5))</f>
        <v>999:99.99</v>
      </c>
      <c r="BH78" s="4" t="str">
        <f t="shared" ref="BH78:BH109" si="130">YEAR(D78)&amp;RIGHT("0"&amp;MONTH(D78),2)&amp;RIGHT("0"&amp;DAY(D78),2)</f>
        <v>19000100</v>
      </c>
      <c r="BI78">
        <v>61</v>
      </c>
      <c r="BJ78"/>
      <c r="BK78">
        <v>9</v>
      </c>
      <c r="BL78">
        <f t="shared" ref="BL78:BL141" si="131">IF(AK78&lt;4,AJ78,0)</f>
        <v>0</v>
      </c>
      <c r="BM78">
        <f t="shared" si="99"/>
        <v>0</v>
      </c>
      <c r="BN78" s="4" t="s">
        <v>219</v>
      </c>
      <c r="BO78" s="4">
        <f>COUNTIF($T$78:$T$147,1)</f>
        <v>0</v>
      </c>
      <c r="BP78" t="s">
        <v>183</v>
      </c>
      <c r="BQ78" s="4" t="s">
        <v>218</v>
      </c>
      <c r="BS78" t="s">
        <v>183</v>
      </c>
    </row>
    <row r="79" spans="1:71" ht="16.5" hidden="1" customHeight="1">
      <c r="A79" s="7" t="str">
        <f t="shared" ref="A79:A137" si="132">IF(D79="","",A78+1)</f>
        <v/>
      </c>
      <c r="B79" s="27"/>
      <c r="C79" s="49"/>
      <c r="D79" s="64"/>
      <c r="E79" s="65"/>
      <c r="F79" s="65"/>
      <c r="G79" s="65"/>
      <c r="H79" s="65"/>
      <c r="I79" s="66"/>
      <c r="J79" s="67"/>
      <c r="K79" s="66"/>
      <c r="L79" s="67"/>
      <c r="M79" s="66"/>
      <c r="N79" s="67"/>
      <c r="O79" s="42"/>
      <c r="P79" s="30"/>
      <c r="Q79" s="7" t="str">
        <f t="shared" si="101"/>
        <v/>
      </c>
      <c r="R79" s="7" t="str">
        <f t="shared" si="102"/>
        <v/>
      </c>
      <c r="S79" s="7" t="str">
        <f t="shared" si="103"/>
        <v/>
      </c>
      <c r="T79" s="7" t="str">
        <f t="shared" si="104"/>
        <v/>
      </c>
      <c r="U79" s="69" t="str">
        <f t="shared" si="105"/>
        <v/>
      </c>
      <c r="V79" s="106"/>
      <c r="W79" s="9"/>
      <c r="X79" s="11">
        <f t="shared" si="106"/>
        <v>0</v>
      </c>
      <c r="Y79" s="11">
        <f t="shared" si="107"/>
        <v>0</v>
      </c>
      <c r="Z79" s="4" t="str">
        <f t="shared" si="108"/>
        <v/>
      </c>
      <c r="AA79" s="4" t="str">
        <f t="shared" si="109"/>
        <v/>
      </c>
      <c r="AC79" s="6">
        <f>AC78+IF(AI78="",0,1)</f>
        <v>0</v>
      </c>
      <c r="AD79" s="6" t="str">
        <f>IF(AI78="","",AC79)</f>
        <v/>
      </c>
      <c r="AF79" s="4">
        <f t="shared" si="110"/>
        <v>0</v>
      </c>
      <c r="AG79" s="4">
        <f t="shared" si="67"/>
        <v>0</v>
      </c>
      <c r="AH79" s="4" t="str">
        <f t="shared" si="100"/>
        <v/>
      </c>
      <c r="AI79" s="4" t="str">
        <f t="shared" si="111"/>
        <v/>
      </c>
      <c r="AJ79" s="11">
        <f t="shared" si="112"/>
        <v>0</v>
      </c>
      <c r="AK79" s="4" t="str">
        <f t="shared" si="97"/>
        <v/>
      </c>
      <c r="AL79" s="4">
        <v>0</v>
      </c>
      <c r="AM79" s="4" t="str">
        <f t="shared" si="113"/>
        <v xml:space="preserve"> </v>
      </c>
      <c r="AN79" s="4" t="str">
        <f t="shared" si="114"/>
        <v xml:space="preserve">  </v>
      </c>
      <c r="AO79" s="4" t="str">
        <f t="shared" si="115"/>
        <v/>
      </c>
      <c r="AP79" s="4" t="str">
        <f t="shared" si="116"/>
        <v/>
      </c>
      <c r="AU79" s="4" t="str">
        <f t="shared" si="117"/>
        <v/>
      </c>
      <c r="AV79" s="4" t="str">
        <f t="shared" si="118"/>
        <v/>
      </c>
      <c r="AW79" s="4" t="str">
        <f t="shared" si="119"/>
        <v/>
      </c>
      <c r="AX79" s="4" t="str">
        <f t="shared" si="120"/>
        <v/>
      </c>
      <c r="AY79" s="4" t="str">
        <f t="shared" si="121"/>
        <v/>
      </c>
      <c r="AZ79" s="4" t="str">
        <f t="shared" si="122"/>
        <v/>
      </c>
      <c r="BA79" s="4" t="str">
        <f t="shared" si="123"/>
        <v/>
      </c>
      <c r="BB79" s="4" t="str">
        <f t="shared" si="124"/>
        <v/>
      </c>
      <c r="BC79" s="4">
        <f t="shared" si="125"/>
        <v>0</v>
      </c>
      <c r="BD79" s="4" t="str">
        <f t="shared" si="126"/>
        <v>999:99.99</v>
      </c>
      <c r="BE79" s="4" t="str">
        <f t="shared" si="127"/>
        <v>999:99.99</v>
      </c>
      <c r="BF79" s="4" t="str">
        <f t="shared" si="128"/>
        <v>999:99.99</v>
      </c>
      <c r="BG79" s="4" t="str">
        <f t="shared" si="129"/>
        <v>999:99.99</v>
      </c>
      <c r="BH79" s="4" t="str">
        <f t="shared" si="130"/>
        <v>19000100</v>
      </c>
      <c r="BI79">
        <v>62</v>
      </c>
      <c r="BJ79"/>
      <c r="BK79">
        <v>9</v>
      </c>
      <c r="BL79">
        <f t="shared" si="131"/>
        <v>0</v>
      </c>
      <c r="BM79">
        <f t="shared" si="99"/>
        <v>0</v>
      </c>
      <c r="BO79" s="4">
        <f>COUNTIF($T$78:$T$147,2)</f>
        <v>0</v>
      </c>
      <c r="BP79" t="s">
        <v>184</v>
      </c>
      <c r="BS79" t="s">
        <v>184</v>
      </c>
    </row>
    <row r="80" spans="1:71" ht="16.5" hidden="1" customHeight="1">
      <c r="A80" s="7" t="str">
        <f t="shared" si="132"/>
        <v/>
      </c>
      <c r="B80" s="27"/>
      <c r="C80" s="49"/>
      <c r="D80" s="64"/>
      <c r="E80" s="65"/>
      <c r="F80" s="65"/>
      <c r="G80" s="65"/>
      <c r="H80" s="65"/>
      <c r="I80" s="66"/>
      <c r="J80" s="67"/>
      <c r="K80" s="66"/>
      <c r="L80" s="67"/>
      <c r="M80" s="66"/>
      <c r="N80" s="67"/>
      <c r="O80" s="42"/>
      <c r="P80" s="30"/>
      <c r="Q80" s="7" t="str">
        <f t="shared" si="101"/>
        <v/>
      </c>
      <c r="R80" s="7" t="str">
        <f t="shared" si="102"/>
        <v/>
      </c>
      <c r="S80" s="7" t="str">
        <f t="shared" si="103"/>
        <v/>
      </c>
      <c r="T80" s="7" t="str">
        <f t="shared" si="104"/>
        <v/>
      </c>
      <c r="U80" s="69" t="str">
        <f t="shared" si="105"/>
        <v/>
      </c>
      <c r="V80" s="106"/>
      <c r="W80" s="9"/>
      <c r="X80" s="11">
        <f t="shared" si="106"/>
        <v>0</v>
      </c>
      <c r="Y80" s="11">
        <f t="shared" si="107"/>
        <v>0</v>
      </c>
      <c r="Z80" s="4" t="str">
        <f t="shared" si="108"/>
        <v/>
      </c>
      <c r="AA80" s="4" t="str">
        <f t="shared" si="109"/>
        <v/>
      </c>
      <c r="AC80" s="6">
        <f t="shared" ref="AC80:AC143" si="133">AC79+IF(AI79="",0,1)</f>
        <v>0</v>
      </c>
      <c r="AD80" s="6" t="str">
        <f t="shared" ref="AD80:AD143" si="134">IF(AI79="","",AC80)</f>
        <v/>
      </c>
      <c r="AF80" s="4">
        <f t="shared" si="110"/>
        <v>0</v>
      </c>
      <c r="AG80" s="4">
        <f t="shared" si="67"/>
        <v>0</v>
      </c>
      <c r="AH80" s="4" t="str">
        <f t="shared" si="100"/>
        <v/>
      </c>
      <c r="AI80" s="4" t="str">
        <f t="shared" si="111"/>
        <v/>
      </c>
      <c r="AJ80" s="11">
        <f t="shared" si="112"/>
        <v>0</v>
      </c>
      <c r="AK80" s="4" t="str">
        <f t="shared" si="97"/>
        <v/>
      </c>
      <c r="AL80" s="4">
        <v>0</v>
      </c>
      <c r="AM80" s="4" t="str">
        <f t="shared" si="113"/>
        <v xml:space="preserve"> </v>
      </c>
      <c r="AN80" s="4" t="str">
        <f t="shared" si="114"/>
        <v xml:space="preserve">  </v>
      </c>
      <c r="AO80" s="4" t="str">
        <f t="shared" si="115"/>
        <v/>
      </c>
      <c r="AP80" s="4" t="str">
        <f t="shared" si="116"/>
        <v/>
      </c>
      <c r="AU80" s="4" t="str">
        <f t="shared" si="117"/>
        <v/>
      </c>
      <c r="AV80" s="4" t="str">
        <f t="shared" si="118"/>
        <v/>
      </c>
      <c r="AW80" s="4" t="str">
        <f t="shared" si="119"/>
        <v/>
      </c>
      <c r="AX80" s="4" t="str">
        <f t="shared" si="120"/>
        <v/>
      </c>
      <c r="AY80" s="4" t="str">
        <f t="shared" si="121"/>
        <v/>
      </c>
      <c r="AZ80" s="4" t="str">
        <f t="shared" si="122"/>
        <v/>
      </c>
      <c r="BA80" s="4" t="str">
        <f t="shared" si="123"/>
        <v/>
      </c>
      <c r="BB80" s="4" t="str">
        <f t="shared" si="124"/>
        <v/>
      </c>
      <c r="BC80" s="4">
        <f t="shared" si="125"/>
        <v>0</v>
      </c>
      <c r="BD80" s="4" t="str">
        <f t="shared" si="126"/>
        <v>999:99.99</v>
      </c>
      <c r="BE80" s="4" t="str">
        <f t="shared" si="127"/>
        <v>999:99.99</v>
      </c>
      <c r="BF80" s="4" t="str">
        <f t="shared" si="128"/>
        <v>999:99.99</v>
      </c>
      <c r="BG80" s="4" t="str">
        <f t="shared" si="129"/>
        <v>999:99.99</v>
      </c>
      <c r="BH80" s="4" t="str">
        <f t="shared" si="130"/>
        <v>19000100</v>
      </c>
      <c r="BI80">
        <v>63</v>
      </c>
      <c r="BJ80"/>
      <c r="BK80">
        <v>9</v>
      </c>
      <c r="BL80">
        <f t="shared" si="131"/>
        <v>0</v>
      </c>
      <c r="BM80">
        <f t="shared" si="99"/>
        <v>0</v>
      </c>
      <c r="BO80" s="4">
        <f>COUNTIF($T$78:$T$147,3)</f>
        <v>0</v>
      </c>
      <c r="BP80" t="s">
        <v>185</v>
      </c>
      <c r="BS80" t="s">
        <v>185</v>
      </c>
    </row>
    <row r="81" spans="1:71" ht="16.5" hidden="1" customHeight="1">
      <c r="A81" s="7" t="str">
        <f t="shared" si="132"/>
        <v/>
      </c>
      <c r="B81" s="27"/>
      <c r="C81" s="49"/>
      <c r="D81" s="64"/>
      <c r="E81" s="65"/>
      <c r="F81" s="65"/>
      <c r="G81" s="65"/>
      <c r="H81" s="65"/>
      <c r="I81" s="66"/>
      <c r="J81" s="67"/>
      <c r="K81" s="66"/>
      <c r="L81" s="67"/>
      <c r="M81" s="66"/>
      <c r="N81" s="67"/>
      <c r="O81" s="42"/>
      <c r="P81" s="30"/>
      <c r="Q81" s="7" t="str">
        <f t="shared" si="101"/>
        <v/>
      </c>
      <c r="R81" s="7" t="str">
        <f t="shared" si="102"/>
        <v/>
      </c>
      <c r="S81" s="7" t="str">
        <f t="shared" si="103"/>
        <v/>
      </c>
      <c r="T81" s="7" t="str">
        <f t="shared" si="104"/>
        <v/>
      </c>
      <c r="U81" s="69" t="str">
        <f t="shared" si="105"/>
        <v/>
      </c>
      <c r="V81" s="106"/>
      <c r="W81" s="9"/>
      <c r="X81" s="11">
        <f t="shared" si="106"/>
        <v>0</v>
      </c>
      <c r="Y81" s="11">
        <f t="shared" si="107"/>
        <v>0</v>
      </c>
      <c r="Z81" s="4" t="str">
        <f t="shared" si="108"/>
        <v/>
      </c>
      <c r="AA81" s="4" t="str">
        <f t="shared" si="109"/>
        <v/>
      </c>
      <c r="AC81" s="6">
        <f t="shared" si="133"/>
        <v>0</v>
      </c>
      <c r="AD81" s="6" t="str">
        <f t="shared" si="134"/>
        <v/>
      </c>
      <c r="AF81" s="4">
        <f t="shared" si="110"/>
        <v>0</v>
      </c>
      <c r="AG81" s="4">
        <f t="shared" si="67"/>
        <v>0</v>
      </c>
      <c r="AH81" s="4" t="str">
        <f t="shared" si="100"/>
        <v/>
      </c>
      <c r="AI81" s="4" t="str">
        <f t="shared" si="111"/>
        <v/>
      </c>
      <c r="AJ81" s="11">
        <f t="shared" si="112"/>
        <v>0</v>
      </c>
      <c r="AK81" s="4" t="str">
        <f t="shared" si="97"/>
        <v/>
      </c>
      <c r="AL81" s="4">
        <v>0</v>
      </c>
      <c r="AM81" s="4" t="str">
        <f t="shared" si="113"/>
        <v xml:space="preserve"> </v>
      </c>
      <c r="AN81" s="4" t="str">
        <f t="shared" si="114"/>
        <v xml:space="preserve">  </v>
      </c>
      <c r="AO81" s="4" t="str">
        <f t="shared" si="115"/>
        <v/>
      </c>
      <c r="AP81" s="4" t="str">
        <f t="shared" si="116"/>
        <v/>
      </c>
      <c r="AU81" s="4" t="str">
        <f t="shared" si="117"/>
        <v/>
      </c>
      <c r="AV81" s="4" t="str">
        <f t="shared" si="118"/>
        <v/>
      </c>
      <c r="AW81" s="4" t="str">
        <f t="shared" si="119"/>
        <v/>
      </c>
      <c r="AX81" s="4" t="str">
        <f t="shared" si="120"/>
        <v/>
      </c>
      <c r="AY81" s="4" t="str">
        <f t="shared" si="121"/>
        <v/>
      </c>
      <c r="AZ81" s="4" t="str">
        <f t="shared" si="122"/>
        <v/>
      </c>
      <c r="BA81" s="4" t="str">
        <f t="shared" si="123"/>
        <v/>
      </c>
      <c r="BB81" s="4" t="str">
        <f t="shared" si="124"/>
        <v/>
      </c>
      <c r="BC81" s="4">
        <f t="shared" si="125"/>
        <v>0</v>
      </c>
      <c r="BD81" s="4" t="str">
        <f t="shared" si="126"/>
        <v>999:99.99</v>
      </c>
      <c r="BE81" s="4" t="str">
        <f t="shared" si="127"/>
        <v>999:99.99</v>
      </c>
      <c r="BF81" s="4" t="str">
        <f t="shared" si="128"/>
        <v>999:99.99</v>
      </c>
      <c r="BG81" s="4" t="str">
        <f t="shared" si="129"/>
        <v>999:99.99</v>
      </c>
      <c r="BH81" s="4" t="str">
        <f t="shared" si="130"/>
        <v>19000100</v>
      </c>
      <c r="BI81">
        <v>64</v>
      </c>
      <c r="BJ81"/>
      <c r="BK81">
        <v>9</v>
      </c>
      <c r="BL81">
        <f t="shared" si="131"/>
        <v>0</v>
      </c>
      <c r="BM81">
        <f t="shared" si="99"/>
        <v>0</v>
      </c>
      <c r="BO81" s="4">
        <f>COUNTIF($T$78:$T$147,4)</f>
        <v>0</v>
      </c>
      <c r="BP81" t="s">
        <v>186</v>
      </c>
      <c r="BS81" t="s">
        <v>186</v>
      </c>
    </row>
    <row r="82" spans="1:71" ht="16.5" hidden="1" customHeight="1">
      <c r="A82" s="7" t="str">
        <f t="shared" si="132"/>
        <v/>
      </c>
      <c r="B82" s="27"/>
      <c r="C82" s="49"/>
      <c r="D82" s="64"/>
      <c r="E82" s="65"/>
      <c r="F82" s="65"/>
      <c r="G82" s="65"/>
      <c r="H82" s="65"/>
      <c r="I82" s="66"/>
      <c r="J82" s="67"/>
      <c r="K82" s="66"/>
      <c r="L82" s="67"/>
      <c r="M82" s="66"/>
      <c r="N82" s="67"/>
      <c r="O82" s="42"/>
      <c r="P82" s="30"/>
      <c r="Q82" s="7" t="str">
        <f t="shared" si="101"/>
        <v/>
      </c>
      <c r="R82" s="7" t="str">
        <f t="shared" si="102"/>
        <v/>
      </c>
      <c r="S82" s="7" t="str">
        <f t="shared" si="103"/>
        <v/>
      </c>
      <c r="T82" s="7" t="str">
        <f t="shared" si="104"/>
        <v/>
      </c>
      <c r="U82" s="69" t="str">
        <f t="shared" si="105"/>
        <v/>
      </c>
      <c r="V82" s="106"/>
      <c r="W82" s="9"/>
      <c r="X82" s="11">
        <f t="shared" si="106"/>
        <v>0</v>
      </c>
      <c r="Y82" s="11">
        <f t="shared" si="107"/>
        <v>0</v>
      </c>
      <c r="Z82" s="4" t="str">
        <f t="shared" si="108"/>
        <v/>
      </c>
      <c r="AA82" s="4" t="str">
        <f t="shared" si="109"/>
        <v/>
      </c>
      <c r="AC82" s="6">
        <f t="shared" si="133"/>
        <v>0</v>
      </c>
      <c r="AD82" s="6" t="str">
        <f t="shared" si="134"/>
        <v/>
      </c>
      <c r="AF82" s="4">
        <f t="shared" si="110"/>
        <v>0</v>
      </c>
      <c r="AG82" s="4">
        <f t="shared" si="67"/>
        <v>0</v>
      </c>
      <c r="AH82" s="4" t="str">
        <f t="shared" si="100"/>
        <v/>
      </c>
      <c r="AI82" s="4" t="str">
        <f t="shared" si="111"/>
        <v/>
      </c>
      <c r="AJ82" s="11">
        <f t="shared" si="112"/>
        <v>0</v>
      </c>
      <c r="AK82" s="4" t="str">
        <f t="shared" si="97"/>
        <v/>
      </c>
      <c r="AL82" s="4">
        <v>0</v>
      </c>
      <c r="AM82" s="4" t="str">
        <f t="shared" si="113"/>
        <v xml:space="preserve"> </v>
      </c>
      <c r="AN82" s="4" t="str">
        <f t="shared" si="114"/>
        <v xml:space="preserve">  </v>
      </c>
      <c r="AO82" s="4" t="str">
        <f t="shared" si="115"/>
        <v/>
      </c>
      <c r="AP82" s="4" t="str">
        <f t="shared" si="116"/>
        <v/>
      </c>
      <c r="AU82" s="4" t="str">
        <f t="shared" si="117"/>
        <v/>
      </c>
      <c r="AV82" s="4" t="str">
        <f t="shared" si="118"/>
        <v/>
      </c>
      <c r="AW82" s="4" t="str">
        <f t="shared" si="119"/>
        <v/>
      </c>
      <c r="AX82" s="4" t="str">
        <f t="shared" si="120"/>
        <v/>
      </c>
      <c r="AY82" s="4" t="str">
        <f t="shared" si="121"/>
        <v/>
      </c>
      <c r="AZ82" s="4" t="str">
        <f t="shared" si="122"/>
        <v/>
      </c>
      <c r="BA82" s="4" t="str">
        <f t="shared" si="123"/>
        <v/>
      </c>
      <c r="BB82" s="4" t="str">
        <f t="shared" si="124"/>
        <v/>
      </c>
      <c r="BC82" s="4">
        <f t="shared" si="125"/>
        <v>0</v>
      </c>
      <c r="BD82" s="4" t="str">
        <f t="shared" si="126"/>
        <v>999:99.99</v>
      </c>
      <c r="BE82" s="4" t="str">
        <f t="shared" si="127"/>
        <v>999:99.99</v>
      </c>
      <c r="BF82" s="4" t="str">
        <f t="shared" si="128"/>
        <v>999:99.99</v>
      </c>
      <c r="BG82" s="4" t="str">
        <f t="shared" si="129"/>
        <v>999:99.99</v>
      </c>
      <c r="BH82" s="4" t="str">
        <f t="shared" si="130"/>
        <v>19000100</v>
      </c>
      <c r="BI82">
        <v>65</v>
      </c>
      <c r="BJ82"/>
      <c r="BK82">
        <v>9</v>
      </c>
      <c r="BL82">
        <f t="shared" si="131"/>
        <v>0</v>
      </c>
      <c r="BM82">
        <f t="shared" si="99"/>
        <v>0</v>
      </c>
      <c r="BO82" s="4">
        <f>COUNTIF($T$78:$T$147,5)</f>
        <v>0</v>
      </c>
      <c r="BP82" t="s">
        <v>187</v>
      </c>
      <c r="BS82" t="s">
        <v>187</v>
      </c>
    </row>
    <row r="83" spans="1:71" ht="16.5" hidden="1" customHeight="1">
      <c r="A83" s="7" t="str">
        <f t="shared" si="132"/>
        <v/>
      </c>
      <c r="B83" s="27"/>
      <c r="C83" s="49"/>
      <c r="D83" s="64"/>
      <c r="E83" s="65"/>
      <c r="F83" s="65"/>
      <c r="G83" s="65"/>
      <c r="H83" s="65"/>
      <c r="I83" s="66"/>
      <c r="J83" s="67"/>
      <c r="K83" s="66"/>
      <c r="L83" s="67"/>
      <c r="M83" s="66"/>
      <c r="N83" s="67"/>
      <c r="O83" s="42"/>
      <c r="P83" s="30"/>
      <c r="Q83" s="7" t="str">
        <f t="shared" si="101"/>
        <v/>
      </c>
      <c r="R83" s="7" t="str">
        <f t="shared" si="102"/>
        <v/>
      </c>
      <c r="S83" s="7" t="str">
        <f t="shared" si="103"/>
        <v/>
      </c>
      <c r="T83" s="7" t="str">
        <f t="shared" si="104"/>
        <v/>
      </c>
      <c r="U83" s="69" t="str">
        <f t="shared" si="105"/>
        <v/>
      </c>
      <c r="V83" s="106"/>
      <c r="W83" s="9"/>
      <c r="X83" s="11">
        <f t="shared" si="106"/>
        <v>0</v>
      </c>
      <c r="Y83" s="11">
        <f t="shared" si="107"/>
        <v>0</v>
      </c>
      <c r="Z83" s="4" t="str">
        <f t="shared" si="108"/>
        <v/>
      </c>
      <c r="AA83" s="4" t="str">
        <f t="shared" si="109"/>
        <v/>
      </c>
      <c r="AC83" s="6">
        <f t="shared" si="133"/>
        <v>0</v>
      </c>
      <c r="AD83" s="6" t="str">
        <f t="shared" si="134"/>
        <v/>
      </c>
      <c r="AF83" s="4">
        <f t="shared" si="110"/>
        <v>0</v>
      </c>
      <c r="AG83" s="4">
        <f t="shared" si="67"/>
        <v>0</v>
      </c>
      <c r="AH83" s="4" t="str">
        <f t="shared" si="100"/>
        <v/>
      </c>
      <c r="AI83" s="4" t="str">
        <f t="shared" si="111"/>
        <v/>
      </c>
      <c r="AJ83" s="11">
        <f t="shared" si="112"/>
        <v>0</v>
      </c>
      <c r="AK83" s="4" t="str">
        <f t="shared" si="97"/>
        <v/>
      </c>
      <c r="AL83" s="4">
        <v>0</v>
      </c>
      <c r="AM83" s="4" t="str">
        <f t="shared" si="113"/>
        <v xml:space="preserve"> </v>
      </c>
      <c r="AN83" s="4" t="str">
        <f t="shared" si="114"/>
        <v xml:space="preserve">  </v>
      </c>
      <c r="AO83" s="4" t="str">
        <f t="shared" si="115"/>
        <v/>
      </c>
      <c r="AP83" s="4" t="str">
        <f t="shared" si="116"/>
        <v/>
      </c>
      <c r="AU83" s="4" t="str">
        <f t="shared" si="117"/>
        <v/>
      </c>
      <c r="AV83" s="4" t="str">
        <f t="shared" si="118"/>
        <v/>
      </c>
      <c r="AW83" s="4" t="str">
        <f t="shared" si="119"/>
        <v/>
      </c>
      <c r="AX83" s="4" t="str">
        <f t="shared" si="120"/>
        <v/>
      </c>
      <c r="AY83" s="4" t="str">
        <f t="shared" si="121"/>
        <v/>
      </c>
      <c r="AZ83" s="4" t="str">
        <f t="shared" si="122"/>
        <v/>
      </c>
      <c r="BA83" s="4" t="str">
        <f t="shared" si="123"/>
        <v/>
      </c>
      <c r="BB83" s="4" t="str">
        <f t="shared" si="124"/>
        <v/>
      </c>
      <c r="BC83" s="4">
        <f t="shared" si="125"/>
        <v>0</v>
      </c>
      <c r="BD83" s="4" t="str">
        <f t="shared" si="126"/>
        <v>999:99.99</v>
      </c>
      <c r="BE83" s="4" t="str">
        <f t="shared" si="127"/>
        <v>999:99.99</v>
      </c>
      <c r="BF83" s="4" t="str">
        <f t="shared" si="128"/>
        <v>999:99.99</v>
      </c>
      <c r="BG83" s="4" t="str">
        <f t="shared" si="129"/>
        <v>999:99.99</v>
      </c>
      <c r="BH83" s="4" t="str">
        <f t="shared" si="130"/>
        <v>19000100</v>
      </c>
      <c r="BI83">
        <v>66</v>
      </c>
      <c r="BJ83"/>
      <c r="BK83">
        <v>9</v>
      </c>
      <c r="BL83">
        <f t="shared" si="131"/>
        <v>0</v>
      </c>
      <c r="BM83">
        <f t="shared" si="99"/>
        <v>0</v>
      </c>
      <c r="BO83" s="4">
        <f>COUNTIF($T$78:$T$147,6)</f>
        <v>0</v>
      </c>
      <c r="BP83" t="s">
        <v>188</v>
      </c>
      <c r="BS83" t="s">
        <v>188</v>
      </c>
    </row>
    <row r="84" spans="1:71" ht="16.5" hidden="1" customHeight="1">
      <c r="A84" s="7" t="str">
        <f t="shared" si="132"/>
        <v/>
      </c>
      <c r="B84" s="27"/>
      <c r="C84" s="49"/>
      <c r="D84" s="64"/>
      <c r="E84" s="65"/>
      <c r="F84" s="65"/>
      <c r="G84" s="65"/>
      <c r="H84" s="65"/>
      <c r="I84" s="66"/>
      <c r="J84" s="67"/>
      <c r="K84" s="66"/>
      <c r="L84" s="67"/>
      <c r="M84" s="66"/>
      <c r="N84" s="67"/>
      <c r="O84" s="42"/>
      <c r="P84" s="30"/>
      <c r="Q84" s="7" t="str">
        <f t="shared" si="101"/>
        <v/>
      </c>
      <c r="R84" s="7" t="str">
        <f t="shared" si="102"/>
        <v/>
      </c>
      <c r="S84" s="7" t="str">
        <f t="shared" si="103"/>
        <v/>
      </c>
      <c r="T84" s="7" t="str">
        <f t="shared" si="104"/>
        <v/>
      </c>
      <c r="U84" s="69" t="str">
        <f t="shared" si="105"/>
        <v/>
      </c>
      <c r="V84" s="106"/>
      <c r="W84" s="9"/>
      <c r="X84" s="11">
        <f t="shared" si="106"/>
        <v>0</v>
      </c>
      <c r="Y84" s="11">
        <f t="shared" si="107"/>
        <v>0</v>
      </c>
      <c r="Z84" s="4" t="str">
        <f t="shared" si="108"/>
        <v/>
      </c>
      <c r="AA84" s="4" t="str">
        <f t="shared" si="109"/>
        <v/>
      </c>
      <c r="AC84" s="6">
        <f t="shared" si="133"/>
        <v>0</v>
      </c>
      <c r="AD84" s="6" t="str">
        <f t="shared" si="134"/>
        <v/>
      </c>
      <c r="AF84" s="4">
        <f t="shared" si="110"/>
        <v>0</v>
      </c>
      <c r="AG84" s="4">
        <f t="shared" si="67"/>
        <v>0</v>
      </c>
      <c r="AH84" s="4" t="str">
        <f t="shared" si="100"/>
        <v/>
      </c>
      <c r="AI84" s="4" t="str">
        <f t="shared" si="111"/>
        <v/>
      </c>
      <c r="AJ84" s="11">
        <f t="shared" si="112"/>
        <v>0</v>
      </c>
      <c r="AK84" s="4" t="str">
        <f t="shared" si="97"/>
        <v/>
      </c>
      <c r="AL84" s="4">
        <v>0</v>
      </c>
      <c r="AM84" s="4" t="str">
        <f t="shared" si="113"/>
        <v xml:space="preserve"> </v>
      </c>
      <c r="AN84" s="4" t="str">
        <f t="shared" si="114"/>
        <v xml:space="preserve">  </v>
      </c>
      <c r="AO84" s="4" t="str">
        <f t="shared" si="115"/>
        <v/>
      </c>
      <c r="AP84" s="4" t="str">
        <f t="shared" si="116"/>
        <v/>
      </c>
      <c r="AU84" s="4" t="str">
        <f t="shared" si="117"/>
        <v/>
      </c>
      <c r="AV84" s="4" t="str">
        <f t="shared" si="118"/>
        <v/>
      </c>
      <c r="AW84" s="4" t="str">
        <f t="shared" si="119"/>
        <v/>
      </c>
      <c r="AX84" s="4" t="str">
        <f t="shared" si="120"/>
        <v/>
      </c>
      <c r="AY84" s="4" t="str">
        <f t="shared" si="121"/>
        <v/>
      </c>
      <c r="AZ84" s="4" t="str">
        <f t="shared" si="122"/>
        <v/>
      </c>
      <c r="BA84" s="4" t="str">
        <f t="shared" si="123"/>
        <v/>
      </c>
      <c r="BB84" s="4" t="str">
        <f t="shared" si="124"/>
        <v/>
      </c>
      <c r="BC84" s="4">
        <f t="shared" si="125"/>
        <v>0</v>
      </c>
      <c r="BD84" s="4" t="str">
        <f t="shared" si="126"/>
        <v>999:99.99</v>
      </c>
      <c r="BE84" s="4" t="str">
        <f t="shared" si="127"/>
        <v>999:99.99</v>
      </c>
      <c r="BF84" s="4" t="str">
        <f t="shared" si="128"/>
        <v>999:99.99</v>
      </c>
      <c r="BG84" s="4" t="str">
        <f t="shared" si="129"/>
        <v>999:99.99</v>
      </c>
      <c r="BH84" s="4" t="str">
        <f t="shared" si="130"/>
        <v>19000100</v>
      </c>
      <c r="BI84">
        <v>67</v>
      </c>
      <c r="BJ84"/>
      <c r="BK84">
        <v>9</v>
      </c>
      <c r="BL84">
        <f t="shared" si="131"/>
        <v>0</v>
      </c>
      <c r="BM84">
        <f t="shared" si="99"/>
        <v>0</v>
      </c>
      <c r="BO84" s="4">
        <f>COUNTIF($T$78:$T$147,7)</f>
        <v>0</v>
      </c>
      <c r="BP84" t="s">
        <v>189</v>
      </c>
      <c r="BS84" t="s">
        <v>189</v>
      </c>
    </row>
    <row r="85" spans="1:71" ht="16.5" hidden="1" customHeight="1">
      <c r="A85" s="7" t="str">
        <f t="shared" si="132"/>
        <v/>
      </c>
      <c r="B85" s="27"/>
      <c r="C85" s="49"/>
      <c r="D85" s="64"/>
      <c r="E85" s="65"/>
      <c r="F85" s="65"/>
      <c r="G85" s="65"/>
      <c r="H85" s="65"/>
      <c r="I85" s="66"/>
      <c r="J85" s="67"/>
      <c r="K85" s="66"/>
      <c r="L85" s="67"/>
      <c r="M85" s="66"/>
      <c r="N85" s="67"/>
      <c r="O85" s="42"/>
      <c r="P85" s="30"/>
      <c r="Q85" s="7" t="str">
        <f t="shared" si="101"/>
        <v/>
      </c>
      <c r="R85" s="7" t="str">
        <f t="shared" si="102"/>
        <v/>
      </c>
      <c r="S85" s="7" t="str">
        <f t="shared" si="103"/>
        <v/>
      </c>
      <c r="T85" s="7" t="str">
        <f t="shared" si="104"/>
        <v/>
      </c>
      <c r="U85" s="69" t="str">
        <f t="shared" si="105"/>
        <v/>
      </c>
      <c r="V85" s="106"/>
      <c r="W85" s="9"/>
      <c r="X85" s="11">
        <f t="shared" si="106"/>
        <v>0</v>
      </c>
      <c r="Y85" s="11">
        <f t="shared" si="107"/>
        <v>0</v>
      </c>
      <c r="Z85" s="4" t="str">
        <f t="shared" si="108"/>
        <v/>
      </c>
      <c r="AA85" s="4" t="str">
        <f t="shared" si="109"/>
        <v/>
      </c>
      <c r="AC85" s="6">
        <f t="shared" si="133"/>
        <v>0</v>
      </c>
      <c r="AD85" s="6" t="str">
        <f t="shared" si="134"/>
        <v/>
      </c>
      <c r="AF85" s="4">
        <f t="shared" si="110"/>
        <v>0</v>
      </c>
      <c r="AG85" s="4">
        <f t="shared" si="67"/>
        <v>0</v>
      </c>
      <c r="AH85" s="4" t="str">
        <f t="shared" si="100"/>
        <v/>
      </c>
      <c r="AI85" s="4" t="str">
        <f t="shared" si="111"/>
        <v/>
      </c>
      <c r="AJ85" s="11">
        <f t="shared" si="112"/>
        <v>0</v>
      </c>
      <c r="AK85" s="4" t="str">
        <f t="shared" si="97"/>
        <v/>
      </c>
      <c r="AL85" s="4">
        <v>0</v>
      </c>
      <c r="AM85" s="4" t="str">
        <f t="shared" si="113"/>
        <v xml:space="preserve"> </v>
      </c>
      <c r="AN85" s="4" t="str">
        <f t="shared" si="114"/>
        <v xml:space="preserve">  </v>
      </c>
      <c r="AO85" s="4" t="str">
        <f t="shared" si="115"/>
        <v/>
      </c>
      <c r="AP85" s="4" t="str">
        <f t="shared" si="116"/>
        <v/>
      </c>
      <c r="AU85" s="4" t="str">
        <f t="shared" si="117"/>
        <v/>
      </c>
      <c r="AV85" s="4" t="str">
        <f t="shared" si="118"/>
        <v/>
      </c>
      <c r="AW85" s="4" t="str">
        <f t="shared" si="119"/>
        <v/>
      </c>
      <c r="AX85" s="4" t="str">
        <f t="shared" si="120"/>
        <v/>
      </c>
      <c r="AY85" s="4" t="str">
        <f t="shared" si="121"/>
        <v/>
      </c>
      <c r="AZ85" s="4" t="str">
        <f t="shared" si="122"/>
        <v/>
      </c>
      <c r="BA85" s="4" t="str">
        <f t="shared" si="123"/>
        <v/>
      </c>
      <c r="BB85" s="4" t="str">
        <f t="shared" si="124"/>
        <v/>
      </c>
      <c r="BC85" s="4">
        <f t="shared" si="125"/>
        <v>0</v>
      </c>
      <c r="BD85" s="4" t="str">
        <f t="shared" si="126"/>
        <v>999:99.99</v>
      </c>
      <c r="BE85" s="4" t="str">
        <f t="shared" si="127"/>
        <v>999:99.99</v>
      </c>
      <c r="BF85" s="4" t="str">
        <f t="shared" si="128"/>
        <v>999:99.99</v>
      </c>
      <c r="BG85" s="4" t="str">
        <f t="shared" si="129"/>
        <v>999:99.99</v>
      </c>
      <c r="BH85" s="4" t="str">
        <f t="shared" si="130"/>
        <v>19000100</v>
      </c>
      <c r="BI85">
        <v>68</v>
      </c>
      <c r="BJ85"/>
      <c r="BK85">
        <v>9</v>
      </c>
      <c r="BL85">
        <f t="shared" si="131"/>
        <v>0</v>
      </c>
      <c r="BM85">
        <f t="shared" si="99"/>
        <v>0</v>
      </c>
      <c r="BO85" s="4">
        <f>COUNTIF($T$78:$T$147,8)</f>
        <v>0</v>
      </c>
      <c r="BP85" t="s">
        <v>190</v>
      </c>
      <c r="BS85" t="s">
        <v>190</v>
      </c>
    </row>
    <row r="86" spans="1:71" ht="16.5" hidden="1" customHeight="1">
      <c r="A86" s="7" t="str">
        <f t="shared" si="132"/>
        <v/>
      </c>
      <c r="B86" s="27"/>
      <c r="C86" s="49"/>
      <c r="D86" s="64"/>
      <c r="E86" s="65"/>
      <c r="F86" s="65"/>
      <c r="G86" s="65"/>
      <c r="H86" s="65"/>
      <c r="I86" s="66"/>
      <c r="J86" s="67"/>
      <c r="K86" s="66"/>
      <c r="L86" s="67"/>
      <c r="M86" s="66"/>
      <c r="N86" s="67"/>
      <c r="O86" s="42"/>
      <c r="P86" s="30"/>
      <c r="Q86" s="7" t="str">
        <f t="shared" si="101"/>
        <v/>
      </c>
      <c r="R86" s="7" t="str">
        <f t="shared" si="102"/>
        <v/>
      </c>
      <c r="S86" s="7" t="str">
        <f t="shared" si="103"/>
        <v/>
      </c>
      <c r="T86" s="7" t="str">
        <f t="shared" si="104"/>
        <v/>
      </c>
      <c r="U86" s="69" t="str">
        <f t="shared" si="105"/>
        <v/>
      </c>
      <c r="V86" s="106"/>
      <c r="W86" s="9"/>
      <c r="X86" s="11">
        <f t="shared" si="106"/>
        <v>0</v>
      </c>
      <c r="Y86" s="11">
        <f t="shared" si="107"/>
        <v>0</v>
      </c>
      <c r="Z86" s="4" t="str">
        <f t="shared" si="108"/>
        <v/>
      </c>
      <c r="AA86" s="4" t="str">
        <f t="shared" si="109"/>
        <v/>
      </c>
      <c r="AC86" s="6">
        <f t="shared" si="133"/>
        <v>0</v>
      </c>
      <c r="AD86" s="6" t="str">
        <f t="shared" si="134"/>
        <v/>
      </c>
      <c r="AF86" s="4">
        <f t="shared" si="110"/>
        <v>0</v>
      </c>
      <c r="AG86" s="4">
        <f t="shared" si="67"/>
        <v>0</v>
      </c>
      <c r="AH86" s="4" t="str">
        <f t="shared" si="100"/>
        <v/>
      </c>
      <c r="AI86" s="4" t="str">
        <f t="shared" si="111"/>
        <v/>
      </c>
      <c r="AJ86" s="11">
        <f t="shared" si="112"/>
        <v>0</v>
      </c>
      <c r="AK86" s="4" t="str">
        <f t="shared" si="97"/>
        <v/>
      </c>
      <c r="AL86" s="4">
        <v>0</v>
      </c>
      <c r="AM86" s="4" t="str">
        <f t="shared" si="113"/>
        <v xml:space="preserve"> </v>
      </c>
      <c r="AN86" s="4" t="str">
        <f t="shared" si="114"/>
        <v xml:space="preserve">  </v>
      </c>
      <c r="AO86" s="4" t="str">
        <f t="shared" si="115"/>
        <v/>
      </c>
      <c r="AP86" s="4" t="str">
        <f t="shared" si="116"/>
        <v/>
      </c>
      <c r="AU86" s="4" t="str">
        <f t="shared" si="117"/>
        <v/>
      </c>
      <c r="AV86" s="4" t="str">
        <f t="shared" si="118"/>
        <v/>
      </c>
      <c r="AW86" s="4" t="str">
        <f t="shared" si="119"/>
        <v/>
      </c>
      <c r="AX86" s="4" t="str">
        <f t="shared" si="120"/>
        <v/>
      </c>
      <c r="AY86" s="4" t="str">
        <f t="shared" si="121"/>
        <v/>
      </c>
      <c r="AZ86" s="4" t="str">
        <f t="shared" si="122"/>
        <v/>
      </c>
      <c r="BA86" s="4" t="str">
        <f t="shared" si="123"/>
        <v/>
      </c>
      <c r="BB86" s="4" t="str">
        <f t="shared" si="124"/>
        <v/>
      </c>
      <c r="BC86" s="4">
        <f t="shared" si="125"/>
        <v>0</v>
      </c>
      <c r="BD86" s="4" t="str">
        <f t="shared" si="126"/>
        <v>999:99.99</v>
      </c>
      <c r="BE86" s="4" t="str">
        <f t="shared" si="127"/>
        <v>999:99.99</v>
      </c>
      <c r="BF86" s="4" t="str">
        <f t="shared" si="128"/>
        <v>999:99.99</v>
      </c>
      <c r="BG86" s="4" t="str">
        <f t="shared" si="129"/>
        <v>999:99.99</v>
      </c>
      <c r="BH86" s="4" t="str">
        <f t="shared" si="130"/>
        <v>19000100</v>
      </c>
      <c r="BI86">
        <v>69</v>
      </c>
      <c r="BJ86"/>
      <c r="BK86">
        <v>9</v>
      </c>
      <c r="BL86">
        <f t="shared" si="131"/>
        <v>0</v>
      </c>
      <c r="BM86">
        <f t="shared" si="99"/>
        <v>0</v>
      </c>
      <c r="BO86" s="4">
        <f>COUNTIF($T$78:$T$147,9)</f>
        <v>0</v>
      </c>
      <c r="BP86" t="s">
        <v>191</v>
      </c>
      <c r="BS86" t="s">
        <v>191</v>
      </c>
    </row>
    <row r="87" spans="1:71" ht="16.5" hidden="1" customHeight="1">
      <c r="A87" s="7" t="str">
        <f t="shared" si="132"/>
        <v/>
      </c>
      <c r="B87" s="27"/>
      <c r="C87" s="49"/>
      <c r="D87" s="64"/>
      <c r="E87" s="65"/>
      <c r="F87" s="65"/>
      <c r="G87" s="65"/>
      <c r="H87" s="65"/>
      <c r="I87" s="66"/>
      <c r="J87" s="67"/>
      <c r="K87" s="66"/>
      <c r="L87" s="67"/>
      <c r="M87" s="66"/>
      <c r="N87" s="67"/>
      <c r="O87" s="42"/>
      <c r="P87" s="30"/>
      <c r="Q87" s="7" t="str">
        <f t="shared" si="101"/>
        <v/>
      </c>
      <c r="R87" s="7" t="str">
        <f t="shared" si="102"/>
        <v/>
      </c>
      <c r="S87" s="7" t="str">
        <f t="shared" si="103"/>
        <v/>
      </c>
      <c r="T87" s="7" t="str">
        <f t="shared" si="104"/>
        <v/>
      </c>
      <c r="U87" s="69" t="str">
        <f t="shared" si="105"/>
        <v/>
      </c>
      <c r="V87" s="106"/>
      <c r="W87" s="9"/>
      <c r="X87" s="11">
        <f t="shared" si="106"/>
        <v>0</v>
      </c>
      <c r="Y87" s="11">
        <f t="shared" si="107"/>
        <v>0</v>
      </c>
      <c r="Z87" s="4" t="str">
        <f t="shared" si="108"/>
        <v/>
      </c>
      <c r="AA87" s="4" t="str">
        <f t="shared" si="109"/>
        <v/>
      </c>
      <c r="AC87" s="6">
        <f t="shared" si="133"/>
        <v>0</v>
      </c>
      <c r="AD87" s="6" t="str">
        <f t="shared" si="134"/>
        <v/>
      </c>
      <c r="AF87" s="4">
        <f t="shared" si="110"/>
        <v>0</v>
      </c>
      <c r="AG87" s="4">
        <f t="shared" si="67"/>
        <v>0</v>
      </c>
      <c r="AH87" s="4" t="str">
        <f t="shared" si="100"/>
        <v/>
      </c>
      <c r="AI87" s="4" t="str">
        <f t="shared" si="111"/>
        <v/>
      </c>
      <c r="AJ87" s="11">
        <f t="shared" si="112"/>
        <v>0</v>
      </c>
      <c r="AK87" s="4" t="str">
        <f t="shared" si="97"/>
        <v/>
      </c>
      <c r="AL87" s="4">
        <v>0</v>
      </c>
      <c r="AM87" s="4" t="str">
        <f t="shared" si="113"/>
        <v xml:space="preserve"> </v>
      </c>
      <c r="AN87" s="4" t="str">
        <f t="shared" si="114"/>
        <v xml:space="preserve">  </v>
      </c>
      <c r="AO87" s="4" t="str">
        <f t="shared" si="115"/>
        <v/>
      </c>
      <c r="AP87" s="4" t="str">
        <f t="shared" si="116"/>
        <v/>
      </c>
      <c r="AU87" s="4" t="str">
        <f t="shared" si="117"/>
        <v/>
      </c>
      <c r="AV87" s="4" t="str">
        <f t="shared" si="118"/>
        <v/>
      </c>
      <c r="AW87" s="4" t="str">
        <f t="shared" si="119"/>
        <v/>
      </c>
      <c r="AX87" s="4" t="str">
        <f t="shared" si="120"/>
        <v/>
      </c>
      <c r="AY87" s="4" t="str">
        <f t="shared" si="121"/>
        <v/>
      </c>
      <c r="AZ87" s="4" t="str">
        <f t="shared" si="122"/>
        <v/>
      </c>
      <c r="BA87" s="4" t="str">
        <f t="shared" si="123"/>
        <v/>
      </c>
      <c r="BB87" s="4" t="str">
        <f t="shared" si="124"/>
        <v/>
      </c>
      <c r="BC87" s="4">
        <f t="shared" si="125"/>
        <v>0</v>
      </c>
      <c r="BD87" s="4" t="str">
        <f t="shared" si="126"/>
        <v>999:99.99</v>
      </c>
      <c r="BE87" s="4" t="str">
        <f t="shared" si="127"/>
        <v>999:99.99</v>
      </c>
      <c r="BF87" s="4" t="str">
        <f t="shared" si="128"/>
        <v>999:99.99</v>
      </c>
      <c r="BG87" s="4" t="str">
        <f t="shared" si="129"/>
        <v>999:99.99</v>
      </c>
      <c r="BH87" s="4" t="str">
        <f t="shared" si="130"/>
        <v>19000100</v>
      </c>
      <c r="BI87">
        <v>70</v>
      </c>
      <c r="BJ87"/>
      <c r="BK87">
        <v>10</v>
      </c>
      <c r="BL87">
        <f t="shared" si="131"/>
        <v>0</v>
      </c>
      <c r="BM87">
        <f t="shared" si="99"/>
        <v>0</v>
      </c>
      <c r="BO87" s="4">
        <f>COUNTIF($T$78:$T$147,10)</f>
        <v>0</v>
      </c>
      <c r="BP87" t="s">
        <v>192</v>
      </c>
      <c r="BS87" t="s">
        <v>192</v>
      </c>
    </row>
    <row r="88" spans="1:71" ht="16.5" hidden="1" customHeight="1">
      <c r="A88" s="7" t="str">
        <f t="shared" si="132"/>
        <v/>
      </c>
      <c r="B88" s="27"/>
      <c r="C88" s="49"/>
      <c r="D88" s="64"/>
      <c r="E88" s="65"/>
      <c r="F88" s="65"/>
      <c r="G88" s="65"/>
      <c r="H88" s="65"/>
      <c r="I88" s="66"/>
      <c r="J88" s="67"/>
      <c r="K88" s="66"/>
      <c r="L88" s="67"/>
      <c r="M88" s="66"/>
      <c r="N88" s="67"/>
      <c r="O88" s="42"/>
      <c r="P88" s="30"/>
      <c r="Q88" s="7" t="str">
        <f t="shared" si="101"/>
        <v/>
      </c>
      <c r="R88" s="7" t="str">
        <f t="shared" si="102"/>
        <v/>
      </c>
      <c r="S88" s="7" t="str">
        <f t="shared" si="103"/>
        <v/>
      </c>
      <c r="T88" s="7" t="str">
        <f t="shared" si="104"/>
        <v/>
      </c>
      <c r="U88" s="69" t="str">
        <f t="shared" si="105"/>
        <v/>
      </c>
      <c r="V88" s="106"/>
      <c r="W88" s="9"/>
      <c r="X88" s="11">
        <f t="shared" si="106"/>
        <v>0</v>
      </c>
      <c r="Y88" s="11">
        <f t="shared" si="107"/>
        <v>0</v>
      </c>
      <c r="Z88" s="4" t="str">
        <f t="shared" si="108"/>
        <v/>
      </c>
      <c r="AA88" s="4" t="str">
        <f t="shared" si="109"/>
        <v/>
      </c>
      <c r="AC88" s="6">
        <f t="shared" si="133"/>
        <v>0</v>
      </c>
      <c r="AD88" s="6" t="str">
        <f t="shared" si="134"/>
        <v/>
      </c>
      <c r="AF88" s="4">
        <f t="shared" si="110"/>
        <v>0</v>
      </c>
      <c r="AG88" s="4">
        <f t="shared" si="67"/>
        <v>0</v>
      </c>
      <c r="AH88" s="4" t="str">
        <f t="shared" si="100"/>
        <v/>
      </c>
      <c r="AI88" s="4" t="str">
        <f t="shared" si="111"/>
        <v/>
      </c>
      <c r="AJ88" s="11">
        <f t="shared" si="112"/>
        <v>0</v>
      </c>
      <c r="AK88" s="4" t="str">
        <f t="shared" si="97"/>
        <v/>
      </c>
      <c r="AL88" s="4">
        <v>0</v>
      </c>
      <c r="AM88" s="4" t="str">
        <f t="shared" si="113"/>
        <v xml:space="preserve"> </v>
      </c>
      <c r="AN88" s="4" t="str">
        <f t="shared" si="114"/>
        <v xml:space="preserve">  </v>
      </c>
      <c r="AO88" s="4" t="str">
        <f t="shared" si="115"/>
        <v/>
      </c>
      <c r="AP88" s="4" t="str">
        <f t="shared" si="116"/>
        <v/>
      </c>
      <c r="AU88" s="4" t="str">
        <f t="shared" si="117"/>
        <v/>
      </c>
      <c r="AV88" s="4" t="str">
        <f t="shared" si="118"/>
        <v/>
      </c>
      <c r="AW88" s="4" t="str">
        <f t="shared" si="119"/>
        <v/>
      </c>
      <c r="AX88" s="4" t="str">
        <f t="shared" si="120"/>
        <v/>
      </c>
      <c r="AY88" s="4" t="str">
        <f t="shared" si="121"/>
        <v/>
      </c>
      <c r="AZ88" s="4" t="str">
        <f t="shared" si="122"/>
        <v/>
      </c>
      <c r="BA88" s="4" t="str">
        <f t="shared" si="123"/>
        <v/>
      </c>
      <c r="BB88" s="4" t="str">
        <f t="shared" si="124"/>
        <v/>
      </c>
      <c r="BC88" s="4">
        <f t="shared" si="125"/>
        <v>0</v>
      </c>
      <c r="BD88" s="4" t="str">
        <f t="shared" si="126"/>
        <v>999:99.99</v>
      </c>
      <c r="BE88" s="4" t="str">
        <f t="shared" si="127"/>
        <v>999:99.99</v>
      </c>
      <c r="BF88" s="4" t="str">
        <f t="shared" si="128"/>
        <v>999:99.99</v>
      </c>
      <c r="BG88" s="4" t="str">
        <f t="shared" si="129"/>
        <v>999:99.99</v>
      </c>
      <c r="BH88" s="4" t="str">
        <f t="shared" si="130"/>
        <v>19000100</v>
      </c>
      <c r="BI88">
        <v>71</v>
      </c>
      <c r="BJ88"/>
      <c r="BK88">
        <v>10</v>
      </c>
      <c r="BL88">
        <f t="shared" si="131"/>
        <v>0</v>
      </c>
      <c r="BM88">
        <f t="shared" si="99"/>
        <v>0</v>
      </c>
      <c r="BO88" s="4">
        <f>SUM(BO78:BO87)</f>
        <v>0</v>
      </c>
    </row>
    <row r="89" spans="1:71" ht="16.5" hidden="1" customHeight="1">
      <c r="A89" s="7" t="str">
        <f t="shared" si="132"/>
        <v/>
      </c>
      <c r="B89" s="27"/>
      <c r="C89" s="49"/>
      <c r="D89" s="64"/>
      <c r="E89" s="65"/>
      <c r="F89" s="65"/>
      <c r="G89" s="65"/>
      <c r="H89" s="65"/>
      <c r="I89" s="66"/>
      <c r="J89" s="67"/>
      <c r="K89" s="66"/>
      <c r="L89" s="67"/>
      <c r="M89" s="66"/>
      <c r="N89" s="67"/>
      <c r="O89" s="42"/>
      <c r="P89" s="30"/>
      <c r="Q89" s="7" t="str">
        <f t="shared" si="101"/>
        <v/>
      </c>
      <c r="R89" s="7" t="str">
        <f t="shared" si="102"/>
        <v/>
      </c>
      <c r="S89" s="7" t="str">
        <f t="shared" si="103"/>
        <v/>
      </c>
      <c r="T89" s="7" t="str">
        <f t="shared" si="104"/>
        <v/>
      </c>
      <c r="U89" s="69" t="str">
        <f t="shared" si="105"/>
        <v/>
      </c>
      <c r="V89" s="106"/>
      <c r="W89" s="9"/>
      <c r="X89" s="11">
        <f t="shared" si="106"/>
        <v>0</v>
      </c>
      <c r="Y89" s="11">
        <f t="shared" si="107"/>
        <v>0</v>
      </c>
      <c r="Z89" s="4" t="str">
        <f t="shared" si="108"/>
        <v/>
      </c>
      <c r="AA89" s="4" t="str">
        <f t="shared" si="109"/>
        <v/>
      </c>
      <c r="AC89" s="6">
        <f t="shared" si="133"/>
        <v>0</v>
      </c>
      <c r="AD89" s="6" t="str">
        <f t="shared" si="134"/>
        <v/>
      </c>
      <c r="AF89" s="4">
        <f t="shared" si="110"/>
        <v>0</v>
      </c>
      <c r="AG89" s="4">
        <f t="shared" si="67"/>
        <v>0</v>
      </c>
      <c r="AH89" s="4" t="str">
        <f t="shared" si="100"/>
        <v/>
      </c>
      <c r="AI89" s="4" t="str">
        <f t="shared" si="111"/>
        <v/>
      </c>
      <c r="AJ89" s="11">
        <f t="shared" si="112"/>
        <v>0</v>
      </c>
      <c r="AK89" s="4" t="str">
        <f t="shared" si="97"/>
        <v/>
      </c>
      <c r="AL89" s="4">
        <v>0</v>
      </c>
      <c r="AM89" s="4" t="str">
        <f t="shared" si="113"/>
        <v xml:space="preserve"> </v>
      </c>
      <c r="AN89" s="4" t="str">
        <f t="shared" si="114"/>
        <v xml:space="preserve">  </v>
      </c>
      <c r="AO89" s="4" t="str">
        <f t="shared" si="115"/>
        <v/>
      </c>
      <c r="AP89" s="4" t="str">
        <f t="shared" si="116"/>
        <v/>
      </c>
      <c r="AU89" s="4" t="str">
        <f t="shared" si="117"/>
        <v/>
      </c>
      <c r="AV89" s="4" t="str">
        <f t="shared" si="118"/>
        <v/>
      </c>
      <c r="AW89" s="4" t="str">
        <f t="shared" si="119"/>
        <v/>
      </c>
      <c r="AX89" s="4" t="str">
        <f t="shared" si="120"/>
        <v/>
      </c>
      <c r="AY89" s="4" t="str">
        <f t="shared" si="121"/>
        <v/>
      </c>
      <c r="AZ89" s="4" t="str">
        <f t="shared" si="122"/>
        <v/>
      </c>
      <c r="BA89" s="4" t="str">
        <f t="shared" si="123"/>
        <v/>
      </c>
      <c r="BB89" s="4" t="str">
        <f t="shared" si="124"/>
        <v/>
      </c>
      <c r="BC89" s="4">
        <f t="shared" si="125"/>
        <v>0</v>
      </c>
      <c r="BD89" s="4" t="str">
        <f t="shared" si="126"/>
        <v>999:99.99</v>
      </c>
      <c r="BE89" s="4" t="str">
        <f t="shared" si="127"/>
        <v>999:99.99</v>
      </c>
      <c r="BF89" s="4" t="str">
        <f t="shared" si="128"/>
        <v>999:99.99</v>
      </c>
      <c r="BG89" s="4" t="str">
        <f t="shared" si="129"/>
        <v>999:99.99</v>
      </c>
      <c r="BH89" s="4" t="str">
        <f t="shared" si="130"/>
        <v>19000100</v>
      </c>
      <c r="BI89">
        <v>72</v>
      </c>
      <c r="BJ89"/>
      <c r="BK89">
        <v>10</v>
      </c>
      <c r="BL89">
        <f t="shared" si="131"/>
        <v>0</v>
      </c>
      <c r="BM89">
        <f t="shared" si="99"/>
        <v>0</v>
      </c>
    </row>
    <row r="90" spans="1:71" ht="16.5" hidden="1" customHeight="1">
      <c r="A90" s="7" t="str">
        <f t="shared" si="132"/>
        <v/>
      </c>
      <c r="B90" s="27"/>
      <c r="C90" s="49"/>
      <c r="D90" s="64"/>
      <c r="E90" s="65"/>
      <c r="F90" s="65"/>
      <c r="G90" s="65"/>
      <c r="H90" s="65"/>
      <c r="I90" s="66"/>
      <c r="J90" s="67"/>
      <c r="K90" s="66"/>
      <c r="L90" s="67"/>
      <c r="M90" s="66"/>
      <c r="N90" s="67"/>
      <c r="O90" s="42"/>
      <c r="P90" s="30"/>
      <c r="Q90" s="7" t="str">
        <f t="shared" si="101"/>
        <v/>
      </c>
      <c r="R90" s="7" t="str">
        <f t="shared" si="102"/>
        <v/>
      </c>
      <c r="S90" s="7" t="str">
        <f t="shared" si="103"/>
        <v/>
      </c>
      <c r="T90" s="7" t="str">
        <f t="shared" si="104"/>
        <v/>
      </c>
      <c r="U90" s="69" t="str">
        <f t="shared" si="105"/>
        <v/>
      </c>
      <c r="V90" s="106"/>
      <c r="W90" s="9"/>
      <c r="X90" s="11">
        <f t="shared" si="106"/>
        <v>0</v>
      </c>
      <c r="Y90" s="11">
        <f t="shared" si="107"/>
        <v>0</v>
      </c>
      <c r="Z90" s="4" t="str">
        <f t="shared" si="108"/>
        <v/>
      </c>
      <c r="AA90" s="4" t="str">
        <f t="shared" si="109"/>
        <v/>
      </c>
      <c r="AC90" s="6">
        <f t="shared" si="133"/>
        <v>0</v>
      </c>
      <c r="AD90" s="6" t="str">
        <f t="shared" si="134"/>
        <v/>
      </c>
      <c r="AF90" s="4">
        <f t="shared" si="110"/>
        <v>0</v>
      </c>
      <c r="AG90" s="4">
        <f t="shared" si="67"/>
        <v>0</v>
      </c>
      <c r="AH90" s="4" t="str">
        <f t="shared" si="100"/>
        <v/>
      </c>
      <c r="AI90" s="4" t="str">
        <f t="shared" si="111"/>
        <v/>
      </c>
      <c r="AJ90" s="11">
        <f t="shared" si="112"/>
        <v>0</v>
      </c>
      <c r="AK90" s="4" t="str">
        <f t="shared" si="97"/>
        <v/>
      </c>
      <c r="AL90" s="4">
        <v>0</v>
      </c>
      <c r="AM90" s="4" t="str">
        <f t="shared" si="113"/>
        <v xml:space="preserve"> </v>
      </c>
      <c r="AN90" s="4" t="str">
        <f t="shared" si="114"/>
        <v xml:space="preserve">  </v>
      </c>
      <c r="AO90" s="4" t="str">
        <f t="shared" si="115"/>
        <v/>
      </c>
      <c r="AP90" s="4" t="str">
        <f t="shared" si="116"/>
        <v/>
      </c>
      <c r="AU90" s="4" t="str">
        <f t="shared" si="117"/>
        <v/>
      </c>
      <c r="AV90" s="4" t="str">
        <f t="shared" si="118"/>
        <v/>
      </c>
      <c r="AW90" s="4" t="str">
        <f t="shared" si="119"/>
        <v/>
      </c>
      <c r="AX90" s="4" t="str">
        <f t="shared" si="120"/>
        <v/>
      </c>
      <c r="AY90" s="4" t="str">
        <f t="shared" si="121"/>
        <v/>
      </c>
      <c r="AZ90" s="4" t="str">
        <f t="shared" si="122"/>
        <v/>
      </c>
      <c r="BA90" s="4" t="str">
        <f t="shared" si="123"/>
        <v/>
      </c>
      <c r="BB90" s="4" t="str">
        <f t="shared" si="124"/>
        <v/>
      </c>
      <c r="BC90" s="4">
        <f t="shared" si="125"/>
        <v>0</v>
      </c>
      <c r="BD90" s="4" t="str">
        <f t="shared" si="126"/>
        <v>999:99.99</v>
      </c>
      <c r="BE90" s="4" t="str">
        <f t="shared" si="127"/>
        <v>999:99.99</v>
      </c>
      <c r="BF90" s="4" t="str">
        <f t="shared" si="128"/>
        <v>999:99.99</v>
      </c>
      <c r="BG90" s="4" t="str">
        <f t="shared" si="129"/>
        <v>999:99.99</v>
      </c>
      <c r="BH90" s="4" t="str">
        <f t="shared" si="130"/>
        <v>19000100</v>
      </c>
      <c r="BI90">
        <v>73</v>
      </c>
      <c r="BJ90"/>
      <c r="BK90">
        <v>10</v>
      </c>
      <c r="BL90">
        <f t="shared" si="131"/>
        <v>0</v>
      </c>
      <c r="BM90">
        <f t="shared" si="99"/>
        <v>0</v>
      </c>
    </row>
    <row r="91" spans="1:71" ht="16.5" hidden="1" customHeight="1">
      <c r="A91" s="7" t="str">
        <f t="shared" si="132"/>
        <v/>
      </c>
      <c r="B91" s="27"/>
      <c r="C91" s="49"/>
      <c r="D91" s="64"/>
      <c r="E91" s="65"/>
      <c r="F91" s="65"/>
      <c r="G91" s="65"/>
      <c r="H91" s="65"/>
      <c r="I91" s="66"/>
      <c r="J91" s="67"/>
      <c r="K91" s="66"/>
      <c r="L91" s="67"/>
      <c r="M91" s="66"/>
      <c r="N91" s="67"/>
      <c r="O91" s="42"/>
      <c r="P91" s="30"/>
      <c r="Q91" s="7" t="str">
        <f t="shared" si="101"/>
        <v/>
      </c>
      <c r="R91" s="7" t="str">
        <f t="shared" si="102"/>
        <v/>
      </c>
      <c r="S91" s="7" t="str">
        <f t="shared" si="103"/>
        <v/>
      </c>
      <c r="T91" s="7" t="str">
        <f t="shared" si="104"/>
        <v/>
      </c>
      <c r="U91" s="69" t="str">
        <f t="shared" si="105"/>
        <v/>
      </c>
      <c r="V91" s="106"/>
      <c r="W91" s="9"/>
      <c r="X91" s="11">
        <f t="shared" si="106"/>
        <v>0</v>
      </c>
      <c r="Y91" s="11">
        <f t="shared" si="107"/>
        <v>0</v>
      </c>
      <c r="Z91" s="4" t="str">
        <f t="shared" si="108"/>
        <v/>
      </c>
      <c r="AA91" s="4" t="str">
        <f t="shared" si="109"/>
        <v/>
      </c>
      <c r="AC91" s="6">
        <f t="shared" si="133"/>
        <v>0</v>
      </c>
      <c r="AD91" s="6" t="str">
        <f t="shared" si="134"/>
        <v/>
      </c>
      <c r="AF91" s="4">
        <f t="shared" si="110"/>
        <v>0</v>
      </c>
      <c r="AG91" s="4">
        <f t="shared" si="67"/>
        <v>0</v>
      </c>
      <c r="AH91" s="4" t="str">
        <f t="shared" si="100"/>
        <v/>
      </c>
      <c r="AI91" s="4" t="str">
        <f t="shared" si="111"/>
        <v/>
      </c>
      <c r="AJ91" s="11">
        <f t="shared" si="112"/>
        <v>0</v>
      </c>
      <c r="AK91" s="4" t="str">
        <f t="shared" si="97"/>
        <v/>
      </c>
      <c r="AL91" s="4">
        <v>0</v>
      </c>
      <c r="AM91" s="4" t="str">
        <f t="shared" si="113"/>
        <v xml:space="preserve"> </v>
      </c>
      <c r="AN91" s="4" t="str">
        <f t="shared" si="114"/>
        <v xml:space="preserve">  </v>
      </c>
      <c r="AO91" s="4" t="str">
        <f t="shared" si="115"/>
        <v/>
      </c>
      <c r="AP91" s="4" t="str">
        <f t="shared" si="116"/>
        <v/>
      </c>
      <c r="AU91" s="4" t="str">
        <f t="shared" si="117"/>
        <v/>
      </c>
      <c r="AV91" s="4" t="str">
        <f t="shared" si="118"/>
        <v/>
      </c>
      <c r="AW91" s="4" t="str">
        <f t="shared" si="119"/>
        <v/>
      </c>
      <c r="AX91" s="4" t="str">
        <f t="shared" si="120"/>
        <v/>
      </c>
      <c r="AY91" s="4" t="str">
        <f t="shared" si="121"/>
        <v/>
      </c>
      <c r="AZ91" s="4" t="str">
        <f t="shared" si="122"/>
        <v/>
      </c>
      <c r="BA91" s="4" t="str">
        <f t="shared" si="123"/>
        <v/>
      </c>
      <c r="BB91" s="4" t="str">
        <f t="shared" si="124"/>
        <v/>
      </c>
      <c r="BC91" s="4">
        <f t="shared" si="125"/>
        <v>0</v>
      </c>
      <c r="BD91" s="4" t="str">
        <f t="shared" si="126"/>
        <v>999:99.99</v>
      </c>
      <c r="BE91" s="4" t="str">
        <f t="shared" si="127"/>
        <v>999:99.99</v>
      </c>
      <c r="BF91" s="4" t="str">
        <f t="shared" si="128"/>
        <v>999:99.99</v>
      </c>
      <c r="BG91" s="4" t="str">
        <f t="shared" si="129"/>
        <v>999:99.99</v>
      </c>
      <c r="BH91" s="4" t="str">
        <f t="shared" si="130"/>
        <v>19000100</v>
      </c>
      <c r="BI91">
        <v>74</v>
      </c>
      <c r="BJ91"/>
      <c r="BK91">
        <v>10</v>
      </c>
      <c r="BL91">
        <f t="shared" si="131"/>
        <v>0</v>
      </c>
      <c r="BM91">
        <f t="shared" si="99"/>
        <v>0</v>
      </c>
    </row>
    <row r="92" spans="1:71" ht="16.5" hidden="1" customHeight="1">
      <c r="A92" s="7" t="str">
        <f t="shared" si="132"/>
        <v/>
      </c>
      <c r="B92" s="27"/>
      <c r="C92" s="49"/>
      <c r="D92" s="64"/>
      <c r="E92" s="65"/>
      <c r="F92" s="65"/>
      <c r="G92" s="65"/>
      <c r="H92" s="65"/>
      <c r="I92" s="66"/>
      <c r="J92" s="67"/>
      <c r="K92" s="66"/>
      <c r="L92" s="67"/>
      <c r="M92" s="66"/>
      <c r="N92" s="67"/>
      <c r="O92" s="42"/>
      <c r="P92" s="30"/>
      <c r="Q92" s="7" t="str">
        <f t="shared" si="101"/>
        <v/>
      </c>
      <c r="R92" s="7" t="str">
        <f t="shared" si="102"/>
        <v/>
      </c>
      <c r="S92" s="7" t="str">
        <f t="shared" si="103"/>
        <v/>
      </c>
      <c r="T92" s="7" t="str">
        <f t="shared" si="104"/>
        <v/>
      </c>
      <c r="U92" s="69" t="str">
        <f t="shared" si="105"/>
        <v/>
      </c>
      <c r="V92" s="106"/>
      <c r="W92" s="9"/>
      <c r="X92" s="11">
        <f t="shared" si="106"/>
        <v>0</v>
      </c>
      <c r="Y92" s="11">
        <f t="shared" si="107"/>
        <v>0</v>
      </c>
      <c r="Z92" s="4" t="str">
        <f t="shared" si="108"/>
        <v/>
      </c>
      <c r="AA92" s="4" t="str">
        <f t="shared" si="109"/>
        <v/>
      </c>
      <c r="AC92" s="6">
        <f t="shared" si="133"/>
        <v>0</v>
      </c>
      <c r="AD92" s="6" t="str">
        <f t="shared" si="134"/>
        <v/>
      </c>
      <c r="AF92" s="4">
        <f t="shared" si="110"/>
        <v>0</v>
      </c>
      <c r="AG92" s="4">
        <f t="shared" si="67"/>
        <v>0</v>
      </c>
      <c r="AH92" s="4" t="str">
        <f t="shared" si="100"/>
        <v/>
      </c>
      <c r="AI92" s="4" t="str">
        <f t="shared" si="111"/>
        <v/>
      </c>
      <c r="AJ92" s="11">
        <f t="shared" si="112"/>
        <v>0</v>
      </c>
      <c r="AK92" s="4" t="str">
        <f t="shared" si="97"/>
        <v/>
      </c>
      <c r="AL92" s="4">
        <v>0</v>
      </c>
      <c r="AM92" s="4" t="str">
        <f t="shared" si="113"/>
        <v xml:space="preserve"> </v>
      </c>
      <c r="AN92" s="4" t="str">
        <f t="shared" si="114"/>
        <v xml:space="preserve">  </v>
      </c>
      <c r="AO92" s="4" t="str">
        <f t="shared" si="115"/>
        <v/>
      </c>
      <c r="AP92" s="4" t="str">
        <f t="shared" si="116"/>
        <v/>
      </c>
      <c r="AU92" s="4" t="str">
        <f t="shared" si="117"/>
        <v/>
      </c>
      <c r="AV92" s="4" t="str">
        <f t="shared" si="118"/>
        <v/>
      </c>
      <c r="AW92" s="4" t="str">
        <f t="shared" si="119"/>
        <v/>
      </c>
      <c r="AX92" s="4" t="str">
        <f t="shared" si="120"/>
        <v/>
      </c>
      <c r="AY92" s="4" t="str">
        <f t="shared" si="121"/>
        <v/>
      </c>
      <c r="AZ92" s="4" t="str">
        <f t="shared" si="122"/>
        <v/>
      </c>
      <c r="BA92" s="4" t="str">
        <f t="shared" si="123"/>
        <v/>
      </c>
      <c r="BB92" s="4" t="str">
        <f t="shared" si="124"/>
        <v/>
      </c>
      <c r="BC92" s="4">
        <f t="shared" si="125"/>
        <v>0</v>
      </c>
      <c r="BD92" s="4" t="str">
        <f t="shared" si="126"/>
        <v>999:99.99</v>
      </c>
      <c r="BE92" s="4" t="str">
        <f t="shared" si="127"/>
        <v>999:99.99</v>
      </c>
      <c r="BF92" s="4" t="str">
        <f t="shared" si="128"/>
        <v>999:99.99</v>
      </c>
      <c r="BG92" s="4" t="str">
        <f t="shared" si="129"/>
        <v>999:99.99</v>
      </c>
      <c r="BH92" s="4" t="str">
        <f t="shared" si="130"/>
        <v>19000100</v>
      </c>
      <c r="BI92">
        <v>75</v>
      </c>
      <c r="BJ92"/>
      <c r="BK92">
        <v>10</v>
      </c>
      <c r="BL92">
        <f t="shared" si="131"/>
        <v>0</v>
      </c>
      <c r="BM92">
        <f t="shared" si="99"/>
        <v>0</v>
      </c>
    </row>
    <row r="93" spans="1:71" ht="16.5" hidden="1" customHeight="1">
      <c r="A93" s="7" t="str">
        <f t="shared" si="132"/>
        <v/>
      </c>
      <c r="B93" s="27"/>
      <c r="C93" s="49"/>
      <c r="D93" s="64"/>
      <c r="E93" s="65"/>
      <c r="F93" s="65"/>
      <c r="G93" s="65"/>
      <c r="H93" s="65"/>
      <c r="I93" s="66"/>
      <c r="J93" s="67"/>
      <c r="K93" s="66"/>
      <c r="L93" s="67"/>
      <c r="M93" s="66"/>
      <c r="N93" s="67"/>
      <c r="O93" s="42"/>
      <c r="P93" s="30"/>
      <c r="Q93" s="7" t="str">
        <f t="shared" si="101"/>
        <v/>
      </c>
      <c r="R93" s="7" t="str">
        <f t="shared" si="102"/>
        <v/>
      </c>
      <c r="S93" s="7" t="str">
        <f t="shared" si="103"/>
        <v/>
      </c>
      <c r="T93" s="7" t="str">
        <f t="shared" si="104"/>
        <v/>
      </c>
      <c r="U93" s="69" t="str">
        <f t="shared" si="105"/>
        <v/>
      </c>
      <c r="V93" s="106"/>
      <c r="W93" s="9"/>
      <c r="X93" s="11">
        <f t="shared" si="106"/>
        <v>0</v>
      </c>
      <c r="Y93" s="11">
        <f t="shared" si="107"/>
        <v>0</v>
      </c>
      <c r="Z93" s="4" t="str">
        <f t="shared" si="108"/>
        <v/>
      </c>
      <c r="AA93" s="4" t="str">
        <f t="shared" si="109"/>
        <v/>
      </c>
      <c r="AC93" s="6">
        <f t="shared" si="133"/>
        <v>0</v>
      </c>
      <c r="AD93" s="6" t="str">
        <f t="shared" si="134"/>
        <v/>
      </c>
      <c r="AF93" s="4">
        <f t="shared" si="110"/>
        <v>0</v>
      </c>
      <c r="AG93" s="4">
        <f t="shared" si="67"/>
        <v>0</v>
      </c>
      <c r="AH93" s="4" t="str">
        <f t="shared" si="100"/>
        <v/>
      </c>
      <c r="AI93" s="4" t="str">
        <f t="shared" si="111"/>
        <v/>
      </c>
      <c r="AJ93" s="11">
        <f t="shared" si="112"/>
        <v>0</v>
      </c>
      <c r="AK93" s="4" t="str">
        <f t="shared" si="97"/>
        <v/>
      </c>
      <c r="AL93" s="4">
        <v>0</v>
      </c>
      <c r="AM93" s="4" t="str">
        <f t="shared" si="113"/>
        <v xml:space="preserve"> </v>
      </c>
      <c r="AN93" s="4" t="str">
        <f t="shared" si="114"/>
        <v xml:space="preserve">  </v>
      </c>
      <c r="AO93" s="4" t="str">
        <f t="shared" si="115"/>
        <v/>
      </c>
      <c r="AP93" s="4" t="str">
        <f t="shared" si="116"/>
        <v/>
      </c>
      <c r="AU93" s="4" t="str">
        <f t="shared" si="117"/>
        <v/>
      </c>
      <c r="AV93" s="4" t="str">
        <f t="shared" si="118"/>
        <v/>
      </c>
      <c r="AW93" s="4" t="str">
        <f t="shared" si="119"/>
        <v/>
      </c>
      <c r="AX93" s="4" t="str">
        <f t="shared" si="120"/>
        <v/>
      </c>
      <c r="AY93" s="4" t="str">
        <f t="shared" si="121"/>
        <v/>
      </c>
      <c r="AZ93" s="4" t="str">
        <f t="shared" si="122"/>
        <v/>
      </c>
      <c r="BA93" s="4" t="str">
        <f t="shared" si="123"/>
        <v/>
      </c>
      <c r="BB93" s="4" t="str">
        <f t="shared" si="124"/>
        <v/>
      </c>
      <c r="BC93" s="4">
        <f t="shared" si="125"/>
        <v>0</v>
      </c>
      <c r="BD93" s="4" t="str">
        <f t="shared" si="126"/>
        <v>999:99.99</v>
      </c>
      <c r="BE93" s="4" t="str">
        <f t="shared" si="127"/>
        <v>999:99.99</v>
      </c>
      <c r="BF93" s="4" t="str">
        <f t="shared" si="128"/>
        <v>999:99.99</v>
      </c>
      <c r="BG93" s="4" t="str">
        <f t="shared" si="129"/>
        <v>999:99.99</v>
      </c>
      <c r="BH93" s="4" t="str">
        <f t="shared" si="130"/>
        <v>19000100</v>
      </c>
      <c r="BI93">
        <v>76</v>
      </c>
      <c r="BJ93"/>
      <c r="BK93">
        <v>10</v>
      </c>
      <c r="BL93">
        <f t="shared" si="131"/>
        <v>0</v>
      </c>
      <c r="BM93">
        <f t="shared" si="99"/>
        <v>0</v>
      </c>
    </row>
    <row r="94" spans="1:71" ht="16.5" hidden="1" customHeight="1">
      <c r="A94" s="7" t="str">
        <f t="shared" si="132"/>
        <v/>
      </c>
      <c r="B94" s="27"/>
      <c r="C94" s="49"/>
      <c r="D94" s="64"/>
      <c r="E94" s="65"/>
      <c r="F94" s="65"/>
      <c r="G94" s="65"/>
      <c r="H94" s="65"/>
      <c r="I94" s="66"/>
      <c r="J94" s="67"/>
      <c r="K94" s="66"/>
      <c r="L94" s="67"/>
      <c r="M94" s="66"/>
      <c r="N94" s="67"/>
      <c r="O94" s="42"/>
      <c r="P94" s="30"/>
      <c r="Q94" s="7" t="str">
        <f t="shared" si="101"/>
        <v/>
      </c>
      <c r="R94" s="7" t="str">
        <f t="shared" si="102"/>
        <v/>
      </c>
      <c r="S94" s="7" t="str">
        <f t="shared" si="103"/>
        <v/>
      </c>
      <c r="T94" s="7" t="str">
        <f t="shared" si="104"/>
        <v/>
      </c>
      <c r="U94" s="69" t="str">
        <f t="shared" si="105"/>
        <v/>
      </c>
      <c r="V94" s="106"/>
      <c r="W94" s="9"/>
      <c r="X94" s="11">
        <f t="shared" si="106"/>
        <v>0</v>
      </c>
      <c r="Y94" s="11">
        <f t="shared" si="107"/>
        <v>0</v>
      </c>
      <c r="Z94" s="4" t="str">
        <f t="shared" si="108"/>
        <v/>
      </c>
      <c r="AA94" s="4" t="str">
        <f t="shared" si="109"/>
        <v/>
      </c>
      <c r="AC94" s="6">
        <f t="shared" si="133"/>
        <v>0</v>
      </c>
      <c r="AD94" s="6" t="str">
        <f t="shared" si="134"/>
        <v/>
      </c>
      <c r="AF94" s="4">
        <f t="shared" si="110"/>
        <v>0</v>
      </c>
      <c r="AG94" s="4">
        <f t="shared" si="67"/>
        <v>0</v>
      </c>
      <c r="AH94" s="4" t="str">
        <f t="shared" si="100"/>
        <v/>
      </c>
      <c r="AI94" s="4" t="str">
        <f t="shared" si="111"/>
        <v/>
      </c>
      <c r="AJ94" s="11">
        <f t="shared" si="112"/>
        <v>0</v>
      </c>
      <c r="AK94" s="4" t="str">
        <f t="shared" si="97"/>
        <v/>
      </c>
      <c r="AL94" s="4">
        <v>0</v>
      </c>
      <c r="AM94" s="4" t="str">
        <f t="shared" si="113"/>
        <v xml:space="preserve"> </v>
      </c>
      <c r="AN94" s="4" t="str">
        <f t="shared" si="114"/>
        <v xml:space="preserve">  </v>
      </c>
      <c r="AO94" s="4" t="str">
        <f t="shared" si="115"/>
        <v/>
      </c>
      <c r="AP94" s="4" t="str">
        <f t="shared" si="116"/>
        <v/>
      </c>
      <c r="AU94" s="4" t="str">
        <f t="shared" si="117"/>
        <v/>
      </c>
      <c r="AV94" s="4" t="str">
        <f t="shared" si="118"/>
        <v/>
      </c>
      <c r="AW94" s="4" t="str">
        <f t="shared" si="119"/>
        <v/>
      </c>
      <c r="AX94" s="4" t="str">
        <f t="shared" si="120"/>
        <v/>
      </c>
      <c r="AY94" s="4" t="str">
        <f t="shared" si="121"/>
        <v/>
      </c>
      <c r="AZ94" s="4" t="str">
        <f t="shared" si="122"/>
        <v/>
      </c>
      <c r="BA94" s="4" t="str">
        <f t="shared" si="123"/>
        <v/>
      </c>
      <c r="BB94" s="4" t="str">
        <f t="shared" si="124"/>
        <v/>
      </c>
      <c r="BC94" s="4">
        <f t="shared" si="125"/>
        <v>0</v>
      </c>
      <c r="BD94" s="4" t="str">
        <f t="shared" si="126"/>
        <v>999:99.99</v>
      </c>
      <c r="BE94" s="4" t="str">
        <f t="shared" si="127"/>
        <v>999:99.99</v>
      </c>
      <c r="BF94" s="4" t="str">
        <f t="shared" si="128"/>
        <v>999:99.99</v>
      </c>
      <c r="BG94" s="4" t="str">
        <f t="shared" si="129"/>
        <v>999:99.99</v>
      </c>
      <c r="BH94" s="4" t="str">
        <f t="shared" si="130"/>
        <v>19000100</v>
      </c>
      <c r="BI94">
        <v>77</v>
      </c>
      <c r="BJ94"/>
      <c r="BK94">
        <v>10</v>
      </c>
      <c r="BL94">
        <f t="shared" si="131"/>
        <v>0</v>
      </c>
      <c r="BM94">
        <f t="shared" si="99"/>
        <v>0</v>
      </c>
    </row>
    <row r="95" spans="1:71" ht="16.5" hidden="1" customHeight="1">
      <c r="A95" s="7" t="str">
        <f t="shared" si="132"/>
        <v/>
      </c>
      <c r="B95" s="27"/>
      <c r="C95" s="49"/>
      <c r="D95" s="64"/>
      <c r="E95" s="65"/>
      <c r="F95" s="65"/>
      <c r="G95" s="65"/>
      <c r="H95" s="65"/>
      <c r="I95" s="66"/>
      <c r="J95" s="67"/>
      <c r="K95" s="66"/>
      <c r="L95" s="67"/>
      <c r="M95" s="66"/>
      <c r="N95" s="67"/>
      <c r="O95" s="42"/>
      <c r="P95" s="30"/>
      <c r="Q95" s="7" t="str">
        <f t="shared" si="101"/>
        <v/>
      </c>
      <c r="R95" s="7" t="str">
        <f t="shared" si="102"/>
        <v/>
      </c>
      <c r="S95" s="7" t="str">
        <f t="shared" si="103"/>
        <v/>
      </c>
      <c r="T95" s="7" t="str">
        <f t="shared" si="104"/>
        <v/>
      </c>
      <c r="U95" s="69" t="str">
        <f t="shared" si="105"/>
        <v/>
      </c>
      <c r="V95" s="106"/>
      <c r="W95" s="9"/>
      <c r="X95" s="11">
        <f t="shared" si="106"/>
        <v>0</v>
      </c>
      <c r="Y95" s="11">
        <f t="shared" si="107"/>
        <v>0</v>
      </c>
      <c r="Z95" s="4" t="str">
        <f t="shared" si="108"/>
        <v/>
      </c>
      <c r="AA95" s="4" t="str">
        <f t="shared" si="109"/>
        <v/>
      </c>
      <c r="AC95" s="6">
        <f t="shared" si="133"/>
        <v>0</v>
      </c>
      <c r="AD95" s="6" t="str">
        <f t="shared" si="134"/>
        <v/>
      </c>
      <c r="AF95" s="4">
        <f t="shared" si="110"/>
        <v>0</v>
      </c>
      <c r="AG95" s="4">
        <f t="shared" si="67"/>
        <v>0</v>
      </c>
      <c r="AH95" s="4" t="str">
        <f t="shared" si="100"/>
        <v/>
      </c>
      <c r="AI95" s="4" t="str">
        <f t="shared" si="111"/>
        <v/>
      </c>
      <c r="AJ95" s="11">
        <f t="shared" si="112"/>
        <v>0</v>
      </c>
      <c r="AK95" s="4" t="str">
        <f t="shared" si="97"/>
        <v/>
      </c>
      <c r="AL95" s="4">
        <v>0</v>
      </c>
      <c r="AM95" s="4" t="str">
        <f t="shared" si="113"/>
        <v xml:space="preserve"> </v>
      </c>
      <c r="AN95" s="4" t="str">
        <f t="shared" si="114"/>
        <v xml:space="preserve">  </v>
      </c>
      <c r="AO95" s="4" t="str">
        <f t="shared" si="115"/>
        <v/>
      </c>
      <c r="AP95" s="4" t="str">
        <f t="shared" si="116"/>
        <v/>
      </c>
      <c r="AU95" s="4" t="str">
        <f t="shared" si="117"/>
        <v/>
      </c>
      <c r="AV95" s="4" t="str">
        <f t="shared" si="118"/>
        <v/>
      </c>
      <c r="AW95" s="4" t="str">
        <f t="shared" si="119"/>
        <v/>
      </c>
      <c r="AX95" s="4" t="str">
        <f t="shared" si="120"/>
        <v/>
      </c>
      <c r="AY95" s="4" t="str">
        <f t="shared" si="121"/>
        <v/>
      </c>
      <c r="AZ95" s="4" t="str">
        <f t="shared" si="122"/>
        <v/>
      </c>
      <c r="BA95" s="4" t="str">
        <f t="shared" si="123"/>
        <v/>
      </c>
      <c r="BB95" s="4" t="str">
        <f t="shared" si="124"/>
        <v/>
      </c>
      <c r="BC95" s="4">
        <f t="shared" si="125"/>
        <v>0</v>
      </c>
      <c r="BD95" s="4" t="str">
        <f t="shared" si="126"/>
        <v>999:99.99</v>
      </c>
      <c r="BE95" s="4" t="str">
        <f t="shared" si="127"/>
        <v>999:99.99</v>
      </c>
      <c r="BF95" s="4" t="str">
        <f t="shared" si="128"/>
        <v>999:99.99</v>
      </c>
      <c r="BG95" s="4" t="str">
        <f t="shared" si="129"/>
        <v>999:99.99</v>
      </c>
      <c r="BH95" s="4" t="str">
        <f t="shared" si="130"/>
        <v>19000100</v>
      </c>
      <c r="BI95">
        <v>78</v>
      </c>
      <c r="BJ95"/>
      <c r="BK95">
        <v>10</v>
      </c>
      <c r="BL95">
        <f t="shared" si="131"/>
        <v>0</v>
      </c>
      <c r="BM95">
        <f t="shared" si="99"/>
        <v>0</v>
      </c>
    </row>
    <row r="96" spans="1:71" ht="16.5" hidden="1" customHeight="1">
      <c r="A96" s="7" t="str">
        <f t="shared" si="132"/>
        <v/>
      </c>
      <c r="B96" s="27"/>
      <c r="C96" s="49"/>
      <c r="D96" s="64"/>
      <c r="E96" s="65"/>
      <c r="F96" s="65"/>
      <c r="G96" s="65"/>
      <c r="H96" s="65"/>
      <c r="I96" s="66"/>
      <c r="J96" s="67"/>
      <c r="K96" s="66"/>
      <c r="L96" s="67"/>
      <c r="M96" s="66"/>
      <c r="N96" s="67"/>
      <c r="O96" s="42"/>
      <c r="P96" s="30"/>
      <c r="Q96" s="7" t="str">
        <f t="shared" si="101"/>
        <v/>
      </c>
      <c r="R96" s="7" t="str">
        <f t="shared" si="102"/>
        <v/>
      </c>
      <c r="S96" s="7" t="str">
        <f t="shared" si="103"/>
        <v/>
      </c>
      <c r="T96" s="7" t="str">
        <f t="shared" si="104"/>
        <v/>
      </c>
      <c r="U96" s="69" t="str">
        <f t="shared" si="105"/>
        <v/>
      </c>
      <c r="V96" s="106"/>
      <c r="W96" s="9"/>
      <c r="X96" s="11">
        <f t="shared" si="106"/>
        <v>0</v>
      </c>
      <c r="Y96" s="11">
        <f t="shared" si="107"/>
        <v>0</v>
      </c>
      <c r="Z96" s="4" t="str">
        <f t="shared" si="108"/>
        <v/>
      </c>
      <c r="AA96" s="4" t="str">
        <f t="shared" si="109"/>
        <v/>
      </c>
      <c r="AC96" s="6">
        <f t="shared" si="133"/>
        <v>0</v>
      </c>
      <c r="AD96" s="6" t="str">
        <f t="shared" si="134"/>
        <v/>
      </c>
      <c r="AF96" s="4">
        <f t="shared" si="110"/>
        <v>0</v>
      </c>
      <c r="AG96" s="4">
        <f t="shared" si="67"/>
        <v>0</v>
      </c>
      <c r="AH96" s="4" t="str">
        <f t="shared" si="100"/>
        <v/>
      </c>
      <c r="AI96" s="4" t="str">
        <f t="shared" si="111"/>
        <v/>
      </c>
      <c r="AJ96" s="11">
        <f t="shared" si="112"/>
        <v>0</v>
      </c>
      <c r="AK96" s="4" t="str">
        <f t="shared" si="97"/>
        <v/>
      </c>
      <c r="AL96" s="4">
        <v>0</v>
      </c>
      <c r="AM96" s="4" t="str">
        <f t="shared" si="113"/>
        <v xml:space="preserve"> </v>
      </c>
      <c r="AN96" s="4" t="str">
        <f t="shared" si="114"/>
        <v xml:space="preserve">  </v>
      </c>
      <c r="AO96" s="4" t="str">
        <f t="shared" si="115"/>
        <v/>
      </c>
      <c r="AP96" s="4" t="str">
        <f t="shared" si="116"/>
        <v/>
      </c>
      <c r="AU96" s="4" t="str">
        <f t="shared" si="117"/>
        <v/>
      </c>
      <c r="AV96" s="4" t="str">
        <f t="shared" si="118"/>
        <v/>
      </c>
      <c r="AW96" s="4" t="str">
        <f t="shared" si="119"/>
        <v/>
      </c>
      <c r="AX96" s="4" t="str">
        <f t="shared" si="120"/>
        <v/>
      </c>
      <c r="AY96" s="4" t="str">
        <f t="shared" si="121"/>
        <v/>
      </c>
      <c r="AZ96" s="4" t="str">
        <f t="shared" si="122"/>
        <v/>
      </c>
      <c r="BA96" s="4" t="str">
        <f t="shared" si="123"/>
        <v/>
      </c>
      <c r="BB96" s="4" t="str">
        <f t="shared" si="124"/>
        <v/>
      </c>
      <c r="BC96" s="4">
        <f t="shared" si="125"/>
        <v>0</v>
      </c>
      <c r="BD96" s="4" t="str">
        <f t="shared" si="126"/>
        <v>999:99.99</v>
      </c>
      <c r="BE96" s="4" t="str">
        <f t="shared" si="127"/>
        <v>999:99.99</v>
      </c>
      <c r="BF96" s="4" t="str">
        <f t="shared" si="128"/>
        <v>999:99.99</v>
      </c>
      <c r="BG96" s="4" t="str">
        <f t="shared" si="129"/>
        <v>999:99.99</v>
      </c>
      <c r="BH96" s="4" t="str">
        <f t="shared" si="130"/>
        <v>19000100</v>
      </c>
      <c r="BI96">
        <v>79</v>
      </c>
      <c r="BJ96"/>
      <c r="BK96">
        <v>10</v>
      </c>
      <c r="BL96">
        <f t="shared" si="131"/>
        <v>0</v>
      </c>
      <c r="BM96">
        <f t="shared" si="99"/>
        <v>0</v>
      </c>
    </row>
    <row r="97" spans="1:65" ht="16.5" hidden="1" customHeight="1">
      <c r="A97" s="7" t="str">
        <f t="shared" si="132"/>
        <v/>
      </c>
      <c r="B97" s="27"/>
      <c r="C97" s="49"/>
      <c r="D97" s="64"/>
      <c r="E97" s="65"/>
      <c r="F97" s="65"/>
      <c r="G97" s="65"/>
      <c r="H97" s="65"/>
      <c r="I97" s="66"/>
      <c r="J97" s="67"/>
      <c r="K97" s="66"/>
      <c r="L97" s="67"/>
      <c r="M97" s="66"/>
      <c r="N97" s="67"/>
      <c r="O97" s="42"/>
      <c r="P97" s="30"/>
      <c r="Q97" s="7" t="str">
        <f t="shared" si="101"/>
        <v/>
      </c>
      <c r="R97" s="7" t="str">
        <f t="shared" si="102"/>
        <v/>
      </c>
      <c r="S97" s="7" t="str">
        <f t="shared" si="103"/>
        <v/>
      </c>
      <c r="T97" s="7" t="str">
        <f t="shared" si="104"/>
        <v/>
      </c>
      <c r="U97" s="69" t="str">
        <f t="shared" si="105"/>
        <v/>
      </c>
      <c r="V97" s="106"/>
      <c r="W97" s="9"/>
      <c r="X97" s="11">
        <f t="shared" si="106"/>
        <v>0</v>
      </c>
      <c r="Y97" s="11">
        <f t="shared" si="107"/>
        <v>0</v>
      </c>
      <c r="Z97" s="4" t="str">
        <f t="shared" si="108"/>
        <v/>
      </c>
      <c r="AA97" s="4" t="str">
        <f t="shared" si="109"/>
        <v/>
      </c>
      <c r="AC97" s="6">
        <f t="shared" si="133"/>
        <v>0</v>
      </c>
      <c r="AD97" s="6" t="str">
        <f t="shared" si="134"/>
        <v/>
      </c>
      <c r="AF97" s="4">
        <f t="shared" si="110"/>
        <v>0</v>
      </c>
      <c r="AG97" s="4">
        <f t="shared" si="67"/>
        <v>0</v>
      </c>
      <c r="AH97" s="4" t="str">
        <f t="shared" si="100"/>
        <v/>
      </c>
      <c r="AI97" s="4" t="str">
        <f t="shared" si="111"/>
        <v/>
      </c>
      <c r="AJ97" s="11">
        <f t="shared" si="112"/>
        <v>0</v>
      </c>
      <c r="AK97" s="4" t="str">
        <f t="shared" si="97"/>
        <v/>
      </c>
      <c r="AL97" s="4">
        <v>0</v>
      </c>
      <c r="AM97" s="4" t="str">
        <f t="shared" si="113"/>
        <v xml:space="preserve"> </v>
      </c>
      <c r="AN97" s="4" t="str">
        <f t="shared" si="114"/>
        <v xml:space="preserve">  </v>
      </c>
      <c r="AO97" s="4" t="str">
        <f t="shared" si="115"/>
        <v/>
      </c>
      <c r="AP97" s="4" t="str">
        <f t="shared" si="116"/>
        <v/>
      </c>
      <c r="AU97" s="4" t="str">
        <f t="shared" si="117"/>
        <v/>
      </c>
      <c r="AV97" s="4" t="str">
        <f t="shared" si="118"/>
        <v/>
      </c>
      <c r="AW97" s="4" t="str">
        <f t="shared" si="119"/>
        <v/>
      </c>
      <c r="AX97" s="4" t="str">
        <f t="shared" si="120"/>
        <v/>
      </c>
      <c r="AY97" s="4" t="str">
        <f t="shared" si="121"/>
        <v/>
      </c>
      <c r="AZ97" s="4" t="str">
        <f t="shared" si="122"/>
        <v/>
      </c>
      <c r="BA97" s="4" t="str">
        <f t="shared" si="123"/>
        <v/>
      </c>
      <c r="BB97" s="4" t="str">
        <f t="shared" si="124"/>
        <v/>
      </c>
      <c r="BC97" s="4">
        <f t="shared" si="125"/>
        <v>0</v>
      </c>
      <c r="BD97" s="4" t="str">
        <f t="shared" si="126"/>
        <v>999:99.99</v>
      </c>
      <c r="BE97" s="4" t="str">
        <f t="shared" si="127"/>
        <v>999:99.99</v>
      </c>
      <c r="BF97" s="4" t="str">
        <f t="shared" si="128"/>
        <v>999:99.99</v>
      </c>
      <c r="BG97" s="4" t="str">
        <f t="shared" si="129"/>
        <v>999:99.99</v>
      </c>
      <c r="BH97" s="4" t="str">
        <f t="shared" si="130"/>
        <v>19000100</v>
      </c>
      <c r="BI97">
        <v>80</v>
      </c>
      <c r="BJ97"/>
      <c r="BK97">
        <v>10</v>
      </c>
      <c r="BL97">
        <f t="shared" si="131"/>
        <v>0</v>
      </c>
      <c r="BM97">
        <f t="shared" si="99"/>
        <v>0</v>
      </c>
    </row>
    <row r="98" spans="1:65" ht="16.5" hidden="1" customHeight="1">
      <c r="A98" s="7" t="str">
        <f t="shared" si="132"/>
        <v/>
      </c>
      <c r="B98" s="27"/>
      <c r="C98" s="49"/>
      <c r="D98" s="64"/>
      <c r="E98" s="65"/>
      <c r="F98" s="65"/>
      <c r="G98" s="65"/>
      <c r="H98" s="65"/>
      <c r="I98" s="66"/>
      <c r="J98" s="67"/>
      <c r="K98" s="66"/>
      <c r="L98" s="67"/>
      <c r="M98" s="66"/>
      <c r="N98" s="67"/>
      <c r="O98" s="42"/>
      <c r="P98" s="30"/>
      <c r="Q98" s="7" t="str">
        <f t="shared" si="101"/>
        <v/>
      </c>
      <c r="R98" s="7" t="str">
        <f t="shared" si="102"/>
        <v/>
      </c>
      <c r="S98" s="7" t="str">
        <f t="shared" si="103"/>
        <v/>
      </c>
      <c r="T98" s="7" t="str">
        <f t="shared" si="104"/>
        <v/>
      </c>
      <c r="U98" s="69" t="str">
        <f t="shared" si="105"/>
        <v/>
      </c>
      <c r="V98" s="106"/>
      <c r="W98" s="9"/>
      <c r="X98" s="11">
        <f t="shared" si="106"/>
        <v>0</v>
      </c>
      <c r="Y98" s="11">
        <f t="shared" si="107"/>
        <v>0</v>
      </c>
      <c r="Z98" s="4" t="str">
        <f t="shared" si="108"/>
        <v/>
      </c>
      <c r="AA98" s="4" t="str">
        <f t="shared" si="109"/>
        <v/>
      </c>
      <c r="AC98" s="6">
        <f t="shared" si="133"/>
        <v>0</v>
      </c>
      <c r="AD98" s="6" t="str">
        <f t="shared" si="134"/>
        <v/>
      </c>
      <c r="AF98" s="4">
        <f t="shared" si="110"/>
        <v>0</v>
      </c>
      <c r="AG98" s="4">
        <f t="shared" si="67"/>
        <v>0</v>
      </c>
      <c r="AH98" s="4" t="str">
        <f t="shared" si="100"/>
        <v/>
      </c>
      <c r="AI98" s="4" t="str">
        <f t="shared" si="111"/>
        <v/>
      </c>
      <c r="AJ98" s="11">
        <f t="shared" si="112"/>
        <v>0</v>
      </c>
      <c r="AK98" s="4" t="str">
        <f t="shared" si="97"/>
        <v/>
      </c>
      <c r="AL98" s="4">
        <v>0</v>
      </c>
      <c r="AM98" s="4" t="str">
        <f t="shared" si="113"/>
        <v xml:space="preserve"> </v>
      </c>
      <c r="AN98" s="4" t="str">
        <f t="shared" si="114"/>
        <v xml:space="preserve">  </v>
      </c>
      <c r="AO98" s="4" t="str">
        <f t="shared" si="115"/>
        <v/>
      </c>
      <c r="AP98" s="4" t="str">
        <f t="shared" si="116"/>
        <v/>
      </c>
      <c r="AU98" s="4" t="str">
        <f t="shared" si="117"/>
        <v/>
      </c>
      <c r="AV98" s="4" t="str">
        <f t="shared" si="118"/>
        <v/>
      </c>
      <c r="AW98" s="4" t="str">
        <f t="shared" si="119"/>
        <v/>
      </c>
      <c r="AX98" s="4" t="str">
        <f t="shared" si="120"/>
        <v/>
      </c>
      <c r="AY98" s="4" t="str">
        <f t="shared" si="121"/>
        <v/>
      </c>
      <c r="AZ98" s="4" t="str">
        <f t="shared" si="122"/>
        <v/>
      </c>
      <c r="BA98" s="4" t="str">
        <f t="shared" si="123"/>
        <v/>
      </c>
      <c r="BB98" s="4" t="str">
        <f t="shared" si="124"/>
        <v/>
      </c>
      <c r="BC98" s="4">
        <f t="shared" si="125"/>
        <v>0</v>
      </c>
      <c r="BD98" s="4" t="str">
        <f t="shared" si="126"/>
        <v>999:99.99</v>
      </c>
      <c r="BE98" s="4" t="str">
        <f t="shared" si="127"/>
        <v>999:99.99</v>
      </c>
      <c r="BF98" s="4" t="str">
        <f t="shared" si="128"/>
        <v>999:99.99</v>
      </c>
      <c r="BG98" s="4" t="str">
        <f t="shared" si="129"/>
        <v>999:99.99</v>
      </c>
      <c r="BH98" s="4" t="str">
        <f t="shared" si="130"/>
        <v>19000100</v>
      </c>
      <c r="BI98">
        <v>81</v>
      </c>
      <c r="BJ98"/>
      <c r="BK98">
        <v>10</v>
      </c>
      <c r="BL98">
        <f t="shared" si="131"/>
        <v>0</v>
      </c>
      <c r="BM98">
        <f t="shared" si="99"/>
        <v>0</v>
      </c>
    </row>
    <row r="99" spans="1:65" ht="16.5" hidden="1" customHeight="1">
      <c r="A99" s="7" t="str">
        <f t="shared" si="132"/>
        <v/>
      </c>
      <c r="B99" s="27"/>
      <c r="C99" s="49"/>
      <c r="D99" s="64"/>
      <c r="E99" s="65"/>
      <c r="F99" s="65"/>
      <c r="G99" s="65"/>
      <c r="H99" s="65"/>
      <c r="I99" s="66"/>
      <c r="J99" s="67"/>
      <c r="K99" s="66"/>
      <c r="L99" s="67"/>
      <c r="M99" s="66"/>
      <c r="N99" s="67"/>
      <c r="O99" s="42"/>
      <c r="P99" s="30"/>
      <c r="Q99" s="7" t="str">
        <f t="shared" si="101"/>
        <v/>
      </c>
      <c r="R99" s="7" t="str">
        <f t="shared" si="102"/>
        <v/>
      </c>
      <c r="S99" s="7" t="str">
        <f t="shared" si="103"/>
        <v/>
      </c>
      <c r="T99" s="7" t="str">
        <f t="shared" si="104"/>
        <v/>
      </c>
      <c r="U99" s="69" t="str">
        <f t="shared" si="105"/>
        <v/>
      </c>
      <c r="V99" s="106"/>
      <c r="W99" s="9"/>
      <c r="X99" s="11">
        <f t="shared" si="106"/>
        <v>0</v>
      </c>
      <c r="Y99" s="11">
        <f t="shared" si="107"/>
        <v>0</v>
      </c>
      <c r="Z99" s="4" t="str">
        <f t="shared" si="108"/>
        <v/>
      </c>
      <c r="AA99" s="4" t="str">
        <f t="shared" si="109"/>
        <v/>
      </c>
      <c r="AC99" s="6">
        <f t="shared" si="133"/>
        <v>0</v>
      </c>
      <c r="AD99" s="6" t="str">
        <f t="shared" si="134"/>
        <v/>
      </c>
      <c r="AF99" s="4">
        <f t="shared" si="110"/>
        <v>0</v>
      </c>
      <c r="AG99" s="4">
        <f t="shared" si="67"/>
        <v>0</v>
      </c>
      <c r="AH99" s="4" t="str">
        <f t="shared" si="100"/>
        <v/>
      </c>
      <c r="AI99" s="4" t="str">
        <f t="shared" si="111"/>
        <v/>
      </c>
      <c r="AJ99" s="11">
        <f t="shared" si="112"/>
        <v>0</v>
      </c>
      <c r="AK99" s="4" t="str">
        <f t="shared" si="97"/>
        <v/>
      </c>
      <c r="AL99" s="4">
        <v>0</v>
      </c>
      <c r="AM99" s="4" t="str">
        <f t="shared" si="113"/>
        <v xml:space="preserve"> </v>
      </c>
      <c r="AN99" s="4" t="str">
        <f t="shared" si="114"/>
        <v xml:space="preserve">  </v>
      </c>
      <c r="AO99" s="4" t="str">
        <f t="shared" si="115"/>
        <v/>
      </c>
      <c r="AP99" s="4" t="str">
        <f t="shared" si="116"/>
        <v/>
      </c>
      <c r="AU99" s="4" t="str">
        <f t="shared" si="117"/>
        <v/>
      </c>
      <c r="AV99" s="4" t="str">
        <f t="shared" si="118"/>
        <v/>
      </c>
      <c r="AW99" s="4" t="str">
        <f t="shared" si="119"/>
        <v/>
      </c>
      <c r="AX99" s="4" t="str">
        <f t="shared" si="120"/>
        <v/>
      </c>
      <c r="AY99" s="4" t="str">
        <f t="shared" si="121"/>
        <v/>
      </c>
      <c r="AZ99" s="4" t="str">
        <f t="shared" si="122"/>
        <v/>
      </c>
      <c r="BA99" s="4" t="str">
        <f t="shared" si="123"/>
        <v/>
      </c>
      <c r="BB99" s="4" t="str">
        <f t="shared" si="124"/>
        <v/>
      </c>
      <c r="BC99" s="4">
        <f t="shared" si="125"/>
        <v>0</v>
      </c>
      <c r="BD99" s="4" t="str">
        <f t="shared" si="126"/>
        <v>999:99.99</v>
      </c>
      <c r="BE99" s="4" t="str">
        <f t="shared" si="127"/>
        <v>999:99.99</v>
      </c>
      <c r="BF99" s="4" t="str">
        <f t="shared" si="128"/>
        <v>999:99.99</v>
      </c>
      <c r="BG99" s="4" t="str">
        <f t="shared" si="129"/>
        <v>999:99.99</v>
      </c>
      <c r="BH99" s="4" t="str">
        <f t="shared" si="130"/>
        <v>19000100</v>
      </c>
      <c r="BI99">
        <v>82</v>
      </c>
      <c r="BJ99"/>
      <c r="BK99">
        <v>10</v>
      </c>
      <c r="BL99">
        <f t="shared" si="131"/>
        <v>0</v>
      </c>
      <c r="BM99">
        <f t="shared" si="99"/>
        <v>0</v>
      </c>
    </row>
    <row r="100" spans="1:65" ht="16.5" hidden="1" customHeight="1">
      <c r="A100" s="7" t="str">
        <f t="shared" si="132"/>
        <v/>
      </c>
      <c r="B100" s="27"/>
      <c r="C100" s="49"/>
      <c r="D100" s="64"/>
      <c r="E100" s="65"/>
      <c r="F100" s="65"/>
      <c r="G100" s="65"/>
      <c r="H100" s="65"/>
      <c r="I100" s="66"/>
      <c r="J100" s="67"/>
      <c r="K100" s="66"/>
      <c r="L100" s="67"/>
      <c r="M100" s="66"/>
      <c r="N100" s="67"/>
      <c r="O100" s="42"/>
      <c r="P100" s="30"/>
      <c r="Q100" s="7" t="str">
        <f t="shared" si="101"/>
        <v/>
      </c>
      <c r="R100" s="7" t="str">
        <f t="shared" si="102"/>
        <v/>
      </c>
      <c r="S100" s="7" t="str">
        <f t="shared" si="103"/>
        <v/>
      </c>
      <c r="T100" s="7" t="str">
        <f t="shared" si="104"/>
        <v/>
      </c>
      <c r="U100" s="69" t="str">
        <f t="shared" si="105"/>
        <v/>
      </c>
      <c r="V100" s="106"/>
      <c r="W100" s="9"/>
      <c r="X100" s="11">
        <f t="shared" si="106"/>
        <v>0</v>
      </c>
      <c r="Y100" s="11">
        <f t="shared" si="107"/>
        <v>0</v>
      </c>
      <c r="Z100" s="4" t="str">
        <f t="shared" si="108"/>
        <v/>
      </c>
      <c r="AA100" s="4" t="str">
        <f t="shared" si="109"/>
        <v/>
      </c>
      <c r="AC100" s="6">
        <f t="shared" si="133"/>
        <v>0</v>
      </c>
      <c r="AD100" s="6" t="str">
        <f t="shared" si="134"/>
        <v/>
      </c>
      <c r="AF100" s="4">
        <f t="shared" si="110"/>
        <v>0</v>
      </c>
      <c r="AG100" s="4">
        <f t="shared" si="67"/>
        <v>0</v>
      </c>
      <c r="AH100" s="4" t="str">
        <f t="shared" si="100"/>
        <v/>
      </c>
      <c r="AI100" s="4" t="str">
        <f t="shared" si="111"/>
        <v/>
      </c>
      <c r="AJ100" s="11">
        <f t="shared" si="112"/>
        <v>0</v>
      </c>
      <c r="AK100" s="4" t="str">
        <f t="shared" si="97"/>
        <v/>
      </c>
      <c r="AL100" s="4">
        <v>0</v>
      </c>
      <c r="AM100" s="4" t="str">
        <f t="shared" si="113"/>
        <v xml:space="preserve"> </v>
      </c>
      <c r="AN100" s="4" t="str">
        <f t="shared" si="114"/>
        <v xml:space="preserve">  </v>
      </c>
      <c r="AO100" s="4" t="str">
        <f t="shared" si="115"/>
        <v/>
      </c>
      <c r="AP100" s="4" t="str">
        <f t="shared" si="116"/>
        <v/>
      </c>
      <c r="AU100" s="4" t="str">
        <f t="shared" si="117"/>
        <v/>
      </c>
      <c r="AV100" s="4" t="str">
        <f t="shared" si="118"/>
        <v/>
      </c>
      <c r="AW100" s="4" t="str">
        <f t="shared" si="119"/>
        <v/>
      </c>
      <c r="AX100" s="4" t="str">
        <f t="shared" si="120"/>
        <v/>
      </c>
      <c r="AY100" s="4" t="str">
        <f t="shared" si="121"/>
        <v/>
      </c>
      <c r="AZ100" s="4" t="str">
        <f t="shared" si="122"/>
        <v/>
      </c>
      <c r="BA100" s="4" t="str">
        <f t="shared" si="123"/>
        <v/>
      </c>
      <c r="BB100" s="4" t="str">
        <f t="shared" si="124"/>
        <v/>
      </c>
      <c r="BC100" s="4">
        <f t="shared" si="125"/>
        <v>0</v>
      </c>
      <c r="BD100" s="4" t="str">
        <f t="shared" si="126"/>
        <v>999:99.99</v>
      </c>
      <c r="BE100" s="4" t="str">
        <f t="shared" si="127"/>
        <v>999:99.99</v>
      </c>
      <c r="BF100" s="4" t="str">
        <f t="shared" si="128"/>
        <v>999:99.99</v>
      </c>
      <c r="BG100" s="4" t="str">
        <f t="shared" si="129"/>
        <v>999:99.99</v>
      </c>
      <c r="BH100" s="4" t="str">
        <f t="shared" si="130"/>
        <v>19000100</v>
      </c>
      <c r="BI100">
        <v>83</v>
      </c>
      <c r="BJ100"/>
      <c r="BK100">
        <v>10</v>
      </c>
      <c r="BL100">
        <f t="shared" si="131"/>
        <v>0</v>
      </c>
      <c r="BM100">
        <f t="shared" si="99"/>
        <v>0</v>
      </c>
    </row>
    <row r="101" spans="1:65" ht="16.5" hidden="1" customHeight="1">
      <c r="A101" s="7" t="str">
        <f t="shared" si="132"/>
        <v/>
      </c>
      <c r="B101" s="27"/>
      <c r="C101" s="49"/>
      <c r="D101" s="64"/>
      <c r="E101" s="65"/>
      <c r="F101" s="65"/>
      <c r="G101" s="65"/>
      <c r="H101" s="65"/>
      <c r="I101" s="66"/>
      <c r="J101" s="67"/>
      <c r="K101" s="66"/>
      <c r="L101" s="67"/>
      <c r="M101" s="66"/>
      <c r="N101" s="67"/>
      <c r="O101" s="42"/>
      <c r="P101" s="30"/>
      <c r="Q101" s="7" t="str">
        <f t="shared" si="101"/>
        <v/>
      </c>
      <c r="R101" s="7" t="str">
        <f t="shared" si="102"/>
        <v/>
      </c>
      <c r="S101" s="7" t="str">
        <f t="shared" si="103"/>
        <v/>
      </c>
      <c r="T101" s="7" t="str">
        <f t="shared" si="104"/>
        <v/>
      </c>
      <c r="U101" s="69" t="str">
        <f t="shared" si="105"/>
        <v/>
      </c>
      <c r="V101" s="106"/>
      <c r="W101" s="9"/>
      <c r="X101" s="11">
        <f t="shared" si="106"/>
        <v>0</v>
      </c>
      <c r="Y101" s="11">
        <f t="shared" si="107"/>
        <v>0</v>
      </c>
      <c r="Z101" s="4" t="str">
        <f t="shared" si="108"/>
        <v/>
      </c>
      <c r="AA101" s="4" t="str">
        <f t="shared" si="109"/>
        <v/>
      </c>
      <c r="AC101" s="6">
        <f t="shared" si="133"/>
        <v>0</v>
      </c>
      <c r="AD101" s="6" t="str">
        <f t="shared" si="134"/>
        <v/>
      </c>
      <c r="AF101" s="4">
        <f t="shared" si="110"/>
        <v>0</v>
      </c>
      <c r="AG101" s="4">
        <f t="shared" si="67"/>
        <v>0</v>
      </c>
      <c r="AH101" s="4" t="str">
        <f t="shared" si="100"/>
        <v/>
      </c>
      <c r="AI101" s="4" t="str">
        <f t="shared" si="111"/>
        <v/>
      </c>
      <c r="AJ101" s="11">
        <f t="shared" si="112"/>
        <v>0</v>
      </c>
      <c r="AK101" s="4" t="str">
        <f t="shared" si="97"/>
        <v/>
      </c>
      <c r="AL101" s="4">
        <v>0</v>
      </c>
      <c r="AM101" s="4" t="str">
        <f t="shared" si="113"/>
        <v xml:space="preserve"> </v>
      </c>
      <c r="AN101" s="4" t="str">
        <f t="shared" si="114"/>
        <v xml:space="preserve">  </v>
      </c>
      <c r="AO101" s="4" t="str">
        <f t="shared" si="115"/>
        <v/>
      </c>
      <c r="AP101" s="4" t="str">
        <f t="shared" si="116"/>
        <v/>
      </c>
      <c r="AU101" s="4" t="str">
        <f t="shared" si="117"/>
        <v/>
      </c>
      <c r="AV101" s="4" t="str">
        <f t="shared" si="118"/>
        <v/>
      </c>
      <c r="AW101" s="4" t="str">
        <f t="shared" si="119"/>
        <v/>
      </c>
      <c r="AX101" s="4" t="str">
        <f t="shared" si="120"/>
        <v/>
      </c>
      <c r="AY101" s="4" t="str">
        <f t="shared" si="121"/>
        <v/>
      </c>
      <c r="AZ101" s="4" t="str">
        <f t="shared" si="122"/>
        <v/>
      </c>
      <c r="BA101" s="4" t="str">
        <f t="shared" si="123"/>
        <v/>
      </c>
      <c r="BB101" s="4" t="str">
        <f t="shared" si="124"/>
        <v/>
      </c>
      <c r="BC101" s="4">
        <f t="shared" si="125"/>
        <v>0</v>
      </c>
      <c r="BD101" s="4" t="str">
        <f t="shared" si="126"/>
        <v>999:99.99</v>
      </c>
      <c r="BE101" s="4" t="str">
        <f t="shared" si="127"/>
        <v>999:99.99</v>
      </c>
      <c r="BF101" s="4" t="str">
        <f t="shared" si="128"/>
        <v>999:99.99</v>
      </c>
      <c r="BG101" s="4" t="str">
        <f t="shared" si="129"/>
        <v>999:99.99</v>
      </c>
      <c r="BH101" s="4" t="str">
        <f t="shared" si="130"/>
        <v>19000100</v>
      </c>
      <c r="BI101">
        <v>84</v>
      </c>
      <c r="BJ101"/>
      <c r="BK101">
        <v>10</v>
      </c>
      <c r="BL101">
        <f t="shared" si="131"/>
        <v>0</v>
      </c>
      <c r="BM101">
        <f t="shared" si="99"/>
        <v>0</v>
      </c>
    </row>
    <row r="102" spans="1:65" ht="16.5" hidden="1" customHeight="1">
      <c r="A102" s="7" t="str">
        <f t="shared" si="132"/>
        <v/>
      </c>
      <c r="B102" s="27"/>
      <c r="C102" s="49"/>
      <c r="D102" s="64"/>
      <c r="E102" s="65"/>
      <c r="F102" s="65"/>
      <c r="G102" s="65"/>
      <c r="H102" s="65"/>
      <c r="I102" s="66"/>
      <c r="J102" s="67"/>
      <c r="K102" s="66"/>
      <c r="L102" s="67"/>
      <c r="M102" s="66"/>
      <c r="N102" s="67"/>
      <c r="O102" s="42"/>
      <c r="P102" s="30"/>
      <c r="Q102" s="7" t="str">
        <f t="shared" si="101"/>
        <v/>
      </c>
      <c r="R102" s="7" t="str">
        <f t="shared" si="102"/>
        <v/>
      </c>
      <c r="S102" s="7" t="str">
        <f t="shared" si="103"/>
        <v/>
      </c>
      <c r="T102" s="7" t="str">
        <f t="shared" si="104"/>
        <v/>
      </c>
      <c r="U102" s="69" t="str">
        <f t="shared" si="105"/>
        <v/>
      </c>
      <c r="V102" s="106"/>
      <c r="W102" s="9"/>
      <c r="X102" s="11">
        <f t="shared" si="106"/>
        <v>0</v>
      </c>
      <c r="Y102" s="11">
        <f t="shared" si="107"/>
        <v>0</v>
      </c>
      <c r="Z102" s="4" t="str">
        <f t="shared" si="108"/>
        <v/>
      </c>
      <c r="AA102" s="4" t="str">
        <f t="shared" si="109"/>
        <v/>
      </c>
      <c r="AC102" s="6">
        <f t="shared" si="133"/>
        <v>0</v>
      </c>
      <c r="AD102" s="6" t="str">
        <f t="shared" si="134"/>
        <v/>
      </c>
      <c r="AF102" s="4">
        <f t="shared" si="110"/>
        <v>0</v>
      </c>
      <c r="AG102" s="4">
        <f t="shared" si="67"/>
        <v>0</v>
      </c>
      <c r="AH102" s="4" t="str">
        <f t="shared" si="100"/>
        <v/>
      </c>
      <c r="AI102" s="4" t="str">
        <f t="shared" si="111"/>
        <v/>
      </c>
      <c r="AJ102" s="11">
        <f t="shared" si="112"/>
        <v>0</v>
      </c>
      <c r="AK102" s="4" t="str">
        <f t="shared" si="97"/>
        <v/>
      </c>
      <c r="AL102" s="4">
        <v>0</v>
      </c>
      <c r="AM102" s="4" t="str">
        <f t="shared" si="113"/>
        <v xml:space="preserve"> </v>
      </c>
      <c r="AN102" s="4" t="str">
        <f t="shared" si="114"/>
        <v xml:space="preserve">  </v>
      </c>
      <c r="AO102" s="4" t="str">
        <f t="shared" si="115"/>
        <v/>
      </c>
      <c r="AP102" s="4" t="str">
        <f t="shared" si="116"/>
        <v/>
      </c>
      <c r="AU102" s="4" t="str">
        <f t="shared" si="117"/>
        <v/>
      </c>
      <c r="AV102" s="4" t="str">
        <f t="shared" si="118"/>
        <v/>
      </c>
      <c r="AW102" s="4" t="str">
        <f t="shared" si="119"/>
        <v/>
      </c>
      <c r="AX102" s="4" t="str">
        <f t="shared" si="120"/>
        <v/>
      </c>
      <c r="AY102" s="4" t="str">
        <f t="shared" si="121"/>
        <v/>
      </c>
      <c r="AZ102" s="4" t="str">
        <f t="shared" si="122"/>
        <v/>
      </c>
      <c r="BA102" s="4" t="str">
        <f t="shared" si="123"/>
        <v/>
      </c>
      <c r="BB102" s="4" t="str">
        <f t="shared" si="124"/>
        <v/>
      </c>
      <c r="BC102" s="4">
        <f t="shared" si="125"/>
        <v>0</v>
      </c>
      <c r="BD102" s="4" t="str">
        <f t="shared" si="126"/>
        <v>999:99.99</v>
      </c>
      <c r="BE102" s="4" t="str">
        <f t="shared" si="127"/>
        <v>999:99.99</v>
      </c>
      <c r="BF102" s="4" t="str">
        <f t="shared" si="128"/>
        <v>999:99.99</v>
      </c>
      <c r="BG102" s="4" t="str">
        <f t="shared" si="129"/>
        <v>999:99.99</v>
      </c>
      <c r="BH102" s="4" t="str">
        <f t="shared" si="130"/>
        <v>19000100</v>
      </c>
      <c r="BI102">
        <v>85</v>
      </c>
      <c r="BJ102"/>
      <c r="BK102">
        <v>10</v>
      </c>
      <c r="BL102">
        <f t="shared" si="131"/>
        <v>0</v>
      </c>
      <c r="BM102">
        <f t="shared" si="99"/>
        <v>0</v>
      </c>
    </row>
    <row r="103" spans="1:65" ht="16.5" hidden="1" customHeight="1">
      <c r="A103" s="7" t="str">
        <f t="shared" si="132"/>
        <v/>
      </c>
      <c r="B103" s="27"/>
      <c r="C103" s="49"/>
      <c r="D103" s="64"/>
      <c r="E103" s="65"/>
      <c r="F103" s="65"/>
      <c r="G103" s="65"/>
      <c r="H103" s="65"/>
      <c r="I103" s="66"/>
      <c r="J103" s="67"/>
      <c r="K103" s="66"/>
      <c r="L103" s="67"/>
      <c r="M103" s="66"/>
      <c r="N103" s="67"/>
      <c r="O103" s="42"/>
      <c r="P103" s="30"/>
      <c r="Q103" s="7" t="str">
        <f t="shared" si="101"/>
        <v/>
      </c>
      <c r="R103" s="7" t="str">
        <f t="shared" si="102"/>
        <v/>
      </c>
      <c r="S103" s="7" t="str">
        <f t="shared" si="103"/>
        <v/>
      </c>
      <c r="T103" s="7" t="str">
        <f t="shared" si="104"/>
        <v/>
      </c>
      <c r="U103" s="69" t="str">
        <f t="shared" si="105"/>
        <v/>
      </c>
      <c r="V103" s="106"/>
      <c r="W103" s="9"/>
      <c r="X103" s="11">
        <f t="shared" si="106"/>
        <v>0</v>
      </c>
      <c r="Y103" s="11">
        <f t="shared" si="107"/>
        <v>0</v>
      </c>
      <c r="Z103" s="4" t="str">
        <f t="shared" si="108"/>
        <v/>
      </c>
      <c r="AA103" s="4" t="str">
        <f t="shared" si="109"/>
        <v/>
      </c>
      <c r="AC103" s="6">
        <f t="shared" si="133"/>
        <v>0</v>
      </c>
      <c r="AD103" s="6" t="str">
        <f t="shared" si="134"/>
        <v/>
      </c>
      <c r="AF103" s="4">
        <f t="shared" si="110"/>
        <v>0</v>
      </c>
      <c r="AG103" s="4">
        <f t="shared" si="67"/>
        <v>0</v>
      </c>
      <c r="AH103" s="4" t="str">
        <f t="shared" si="100"/>
        <v/>
      </c>
      <c r="AI103" s="4" t="str">
        <f t="shared" si="111"/>
        <v/>
      </c>
      <c r="AJ103" s="11">
        <f t="shared" si="112"/>
        <v>0</v>
      </c>
      <c r="AK103" s="4" t="str">
        <f t="shared" si="97"/>
        <v/>
      </c>
      <c r="AL103" s="4">
        <v>0</v>
      </c>
      <c r="AM103" s="4" t="str">
        <f t="shared" si="113"/>
        <v xml:space="preserve"> </v>
      </c>
      <c r="AN103" s="4" t="str">
        <f t="shared" si="114"/>
        <v xml:space="preserve">  </v>
      </c>
      <c r="AO103" s="4" t="str">
        <f t="shared" si="115"/>
        <v/>
      </c>
      <c r="AP103" s="4" t="str">
        <f t="shared" si="116"/>
        <v/>
      </c>
      <c r="AU103" s="4" t="str">
        <f t="shared" si="117"/>
        <v/>
      </c>
      <c r="AV103" s="4" t="str">
        <f t="shared" si="118"/>
        <v/>
      </c>
      <c r="AW103" s="4" t="str">
        <f t="shared" si="119"/>
        <v/>
      </c>
      <c r="AX103" s="4" t="str">
        <f t="shared" si="120"/>
        <v/>
      </c>
      <c r="AY103" s="4" t="str">
        <f t="shared" si="121"/>
        <v/>
      </c>
      <c r="AZ103" s="4" t="str">
        <f t="shared" si="122"/>
        <v/>
      </c>
      <c r="BA103" s="4" t="str">
        <f t="shared" si="123"/>
        <v/>
      </c>
      <c r="BB103" s="4" t="str">
        <f t="shared" si="124"/>
        <v/>
      </c>
      <c r="BC103" s="4">
        <f t="shared" si="125"/>
        <v>0</v>
      </c>
      <c r="BD103" s="4" t="str">
        <f t="shared" si="126"/>
        <v>999:99.99</v>
      </c>
      <c r="BE103" s="4" t="str">
        <f t="shared" si="127"/>
        <v>999:99.99</v>
      </c>
      <c r="BF103" s="4" t="str">
        <f t="shared" si="128"/>
        <v>999:99.99</v>
      </c>
      <c r="BG103" s="4" t="str">
        <f t="shared" si="129"/>
        <v>999:99.99</v>
      </c>
      <c r="BH103" s="4" t="str">
        <f t="shared" si="130"/>
        <v>19000100</v>
      </c>
      <c r="BI103">
        <v>86</v>
      </c>
      <c r="BJ103"/>
      <c r="BK103">
        <v>10</v>
      </c>
      <c r="BL103">
        <f t="shared" si="131"/>
        <v>0</v>
      </c>
      <c r="BM103">
        <f t="shared" si="99"/>
        <v>0</v>
      </c>
    </row>
    <row r="104" spans="1:65" ht="16.5" hidden="1" customHeight="1">
      <c r="A104" s="7" t="str">
        <f t="shared" si="132"/>
        <v/>
      </c>
      <c r="B104" s="27"/>
      <c r="C104" s="49"/>
      <c r="D104" s="64"/>
      <c r="E104" s="65"/>
      <c r="F104" s="65"/>
      <c r="G104" s="65"/>
      <c r="H104" s="65"/>
      <c r="I104" s="66"/>
      <c r="J104" s="67"/>
      <c r="K104" s="66"/>
      <c r="L104" s="67"/>
      <c r="M104" s="66"/>
      <c r="N104" s="67"/>
      <c r="O104" s="42"/>
      <c r="P104" s="30"/>
      <c r="Q104" s="7" t="str">
        <f t="shared" si="101"/>
        <v/>
      </c>
      <c r="R104" s="7" t="str">
        <f t="shared" si="102"/>
        <v/>
      </c>
      <c r="S104" s="7" t="str">
        <f t="shared" si="103"/>
        <v/>
      </c>
      <c r="T104" s="7" t="str">
        <f t="shared" si="104"/>
        <v/>
      </c>
      <c r="U104" s="69" t="str">
        <f t="shared" si="105"/>
        <v/>
      </c>
      <c r="V104" s="106"/>
      <c r="W104" s="9"/>
      <c r="X104" s="11">
        <f t="shared" si="106"/>
        <v>0</v>
      </c>
      <c r="Y104" s="11">
        <f t="shared" si="107"/>
        <v>0</v>
      </c>
      <c r="Z104" s="4" t="str">
        <f t="shared" si="108"/>
        <v/>
      </c>
      <c r="AA104" s="4" t="str">
        <f t="shared" si="109"/>
        <v/>
      </c>
      <c r="AC104" s="6">
        <f t="shared" si="133"/>
        <v>0</v>
      </c>
      <c r="AD104" s="6" t="str">
        <f t="shared" si="134"/>
        <v/>
      </c>
      <c r="AF104" s="4">
        <f t="shared" si="110"/>
        <v>0</v>
      </c>
      <c r="AG104" s="4">
        <f t="shared" si="67"/>
        <v>0</v>
      </c>
      <c r="AH104" s="4" t="str">
        <f t="shared" si="100"/>
        <v/>
      </c>
      <c r="AI104" s="4" t="str">
        <f t="shared" si="111"/>
        <v/>
      </c>
      <c r="AJ104" s="11">
        <f t="shared" si="112"/>
        <v>0</v>
      </c>
      <c r="AK104" s="4" t="str">
        <f t="shared" si="97"/>
        <v/>
      </c>
      <c r="AL104" s="4">
        <v>0</v>
      </c>
      <c r="AM104" s="4" t="str">
        <f t="shared" si="113"/>
        <v xml:space="preserve"> </v>
      </c>
      <c r="AN104" s="4" t="str">
        <f t="shared" si="114"/>
        <v xml:space="preserve">  </v>
      </c>
      <c r="AO104" s="4" t="str">
        <f t="shared" si="115"/>
        <v/>
      </c>
      <c r="AP104" s="4" t="str">
        <f t="shared" si="116"/>
        <v/>
      </c>
      <c r="AU104" s="4" t="str">
        <f t="shared" si="117"/>
        <v/>
      </c>
      <c r="AV104" s="4" t="str">
        <f t="shared" si="118"/>
        <v/>
      </c>
      <c r="AW104" s="4" t="str">
        <f t="shared" si="119"/>
        <v/>
      </c>
      <c r="AX104" s="4" t="str">
        <f t="shared" si="120"/>
        <v/>
      </c>
      <c r="AY104" s="4" t="str">
        <f t="shared" si="121"/>
        <v/>
      </c>
      <c r="AZ104" s="4" t="str">
        <f t="shared" si="122"/>
        <v/>
      </c>
      <c r="BA104" s="4" t="str">
        <f t="shared" si="123"/>
        <v/>
      </c>
      <c r="BB104" s="4" t="str">
        <f t="shared" si="124"/>
        <v/>
      </c>
      <c r="BC104" s="4">
        <f t="shared" si="125"/>
        <v>0</v>
      </c>
      <c r="BD104" s="4" t="str">
        <f t="shared" si="126"/>
        <v>999:99.99</v>
      </c>
      <c r="BE104" s="4" t="str">
        <f t="shared" si="127"/>
        <v>999:99.99</v>
      </c>
      <c r="BF104" s="4" t="str">
        <f t="shared" si="128"/>
        <v>999:99.99</v>
      </c>
      <c r="BG104" s="4" t="str">
        <f t="shared" si="129"/>
        <v>999:99.99</v>
      </c>
      <c r="BH104" s="4" t="str">
        <f t="shared" si="130"/>
        <v>19000100</v>
      </c>
      <c r="BI104">
        <v>87</v>
      </c>
      <c r="BJ104"/>
      <c r="BK104">
        <v>10</v>
      </c>
      <c r="BL104">
        <f t="shared" si="131"/>
        <v>0</v>
      </c>
      <c r="BM104">
        <f t="shared" si="99"/>
        <v>0</v>
      </c>
    </row>
    <row r="105" spans="1:65" ht="16.5" hidden="1" customHeight="1">
      <c r="A105" s="7" t="str">
        <f t="shared" si="132"/>
        <v/>
      </c>
      <c r="B105" s="27"/>
      <c r="C105" s="49"/>
      <c r="D105" s="64"/>
      <c r="E105" s="65"/>
      <c r="F105" s="65"/>
      <c r="G105" s="65"/>
      <c r="H105" s="65"/>
      <c r="I105" s="66"/>
      <c r="J105" s="67"/>
      <c r="K105" s="66"/>
      <c r="L105" s="67"/>
      <c r="M105" s="66"/>
      <c r="N105" s="67"/>
      <c r="O105" s="42"/>
      <c r="P105" s="30"/>
      <c r="Q105" s="7" t="str">
        <f t="shared" si="101"/>
        <v/>
      </c>
      <c r="R105" s="7" t="str">
        <f t="shared" si="102"/>
        <v/>
      </c>
      <c r="S105" s="7" t="str">
        <f t="shared" si="103"/>
        <v/>
      </c>
      <c r="T105" s="7" t="str">
        <f t="shared" si="104"/>
        <v/>
      </c>
      <c r="U105" s="69" t="str">
        <f t="shared" si="105"/>
        <v/>
      </c>
      <c r="V105" s="106"/>
      <c r="W105" s="9"/>
      <c r="X105" s="11">
        <f t="shared" si="106"/>
        <v>0</v>
      </c>
      <c r="Y105" s="11">
        <f t="shared" si="107"/>
        <v>0</v>
      </c>
      <c r="Z105" s="4" t="str">
        <f t="shared" si="108"/>
        <v/>
      </c>
      <c r="AA105" s="4" t="str">
        <f t="shared" si="109"/>
        <v/>
      </c>
      <c r="AC105" s="6">
        <f t="shared" si="133"/>
        <v>0</v>
      </c>
      <c r="AD105" s="6" t="str">
        <f t="shared" si="134"/>
        <v/>
      </c>
      <c r="AF105" s="4">
        <f t="shared" si="110"/>
        <v>0</v>
      </c>
      <c r="AG105" s="4">
        <f t="shared" si="67"/>
        <v>0</v>
      </c>
      <c r="AH105" s="4" t="str">
        <f t="shared" si="100"/>
        <v/>
      </c>
      <c r="AI105" s="4" t="str">
        <f t="shared" si="111"/>
        <v/>
      </c>
      <c r="AJ105" s="11">
        <f t="shared" si="112"/>
        <v>0</v>
      </c>
      <c r="AK105" s="4" t="str">
        <f t="shared" si="97"/>
        <v/>
      </c>
      <c r="AL105" s="4">
        <v>0</v>
      </c>
      <c r="AM105" s="4" t="str">
        <f t="shared" si="113"/>
        <v xml:space="preserve"> </v>
      </c>
      <c r="AN105" s="4" t="str">
        <f t="shared" si="114"/>
        <v xml:space="preserve">  </v>
      </c>
      <c r="AO105" s="4" t="str">
        <f t="shared" si="115"/>
        <v/>
      </c>
      <c r="AP105" s="4" t="str">
        <f t="shared" si="116"/>
        <v/>
      </c>
      <c r="AU105" s="4" t="str">
        <f t="shared" si="117"/>
        <v/>
      </c>
      <c r="AV105" s="4" t="str">
        <f t="shared" si="118"/>
        <v/>
      </c>
      <c r="AW105" s="4" t="str">
        <f t="shared" si="119"/>
        <v/>
      </c>
      <c r="AX105" s="4" t="str">
        <f t="shared" si="120"/>
        <v/>
      </c>
      <c r="AY105" s="4" t="str">
        <f t="shared" si="121"/>
        <v/>
      </c>
      <c r="AZ105" s="4" t="str">
        <f t="shared" si="122"/>
        <v/>
      </c>
      <c r="BA105" s="4" t="str">
        <f t="shared" si="123"/>
        <v/>
      </c>
      <c r="BB105" s="4" t="str">
        <f t="shared" si="124"/>
        <v/>
      </c>
      <c r="BC105" s="4">
        <f t="shared" si="125"/>
        <v>0</v>
      </c>
      <c r="BD105" s="4" t="str">
        <f t="shared" si="126"/>
        <v>999:99.99</v>
      </c>
      <c r="BE105" s="4" t="str">
        <f t="shared" si="127"/>
        <v>999:99.99</v>
      </c>
      <c r="BF105" s="4" t="str">
        <f t="shared" si="128"/>
        <v>999:99.99</v>
      </c>
      <c r="BG105" s="4" t="str">
        <f t="shared" si="129"/>
        <v>999:99.99</v>
      </c>
      <c r="BH105" s="4" t="str">
        <f t="shared" si="130"/>
        <v>19000100</v>
      </c>
      <c r="BI105">
        <v>88</v>
      </c>
      <c r="BJ105"/>
      <c r="BK105">
        <v>10</v>
      </c>
      <c r="BL105">
        <f t="shared" si="131"/>
        <v>0</v>
      </c>
      <c r="BM105">
        <f t="shared" si="99"/>
        <v>0</v>
      </c>
    </row>
    <row r="106" spans="1:65" ht="16.5" hidden="1" customHeight="1">
      <c r="A106" s="7" t="str">
        <f t="shared" si="132"/>
        <v/>
      </c>
      <c r="B106" s="27"/>
      <c r="C106" s="49"/>
      <c r="D106" s="64"/>
      <c r="E106" s="65"/>
      <c r="F106" s="65"/>
      <c r="G106" s="65"/>
      <c r="H106" s="65"/>
      <c r="I106" s="66"/>
      <c r="J106" s="67"/>
      <c r="K106" s="66"/>
      <c r="L106" s="67"/>
      <c r="M106" s="66"/>
      <c r="N106" s="67"/>
      <c r="O106" s="42"/>
      <c r="P106" s="30"/>
      <c r="Q106" s="7" t="str">
        <f t="shared" si="101"/>
        <v/>
      </c>
      <c r="R106" s="7" t="str">
        <f t="shared" si="102"/>
        <v/>
      </c>
      <c r="S106" s="7" t="str">
        <f t="shared" si="103"/>
        <v/>
      </c>
      <c r="T106" s="7" t="str">
        <f t="shared" si="104"/>
        <v/>
      </c>
      <c r="U106" s="69" t="str">
        <f t="shared" si="105"/>
        <v/>
      </c>
      <c r="V106" s="106"/>
      <c r="W106" s="9"/>
      <c r="X106" s="11">
        <f t="shared" si="106"/>
        <v>0</v>
      </c>
      <c r="Y106" s="11">
        <f t="shared" si="107"/>
        <v>0</v>
      </c>
      <c r="Z106" s="4" t="str">
        <f t="shared" si="108"/>
        <v/>
      </c>
      <c r="AA106" s="4" t="str">
        <f t="shared" si="109"/>
        <v/>
      </c>
      <c r="AC106" s="6">
        <f t="shared" si="133"/>
        <v>0</v>
      </c>
      <c r="AD106" s="6" t="str">
        <f t="shared" si="134"/>
        <v/>
      </c>
      <c r="AF106" s="4">
        <f t="shared" si="110"/>
        <v>0</v>
      </c>
      <c r="AG106" s="4">
        <f t="shared" si="67"/>
        <v>0</v>
      </c>
      <c r="AH106" s="4" t="str">
        <f t="shared" si="100"/>
        <v/>
      </c>
      <c r="AI106" s="4" t="str">
        <f t="shared" si="111"/>
        <v/>
      </c>
      <c r="AJ106" s="11">
        <f t="shared" si="112"/>
        <v>0</v>
      </c>
      <c r="AK106" s="4" t="str">
        <f t="shared" si="97"/>
        <v/>
      </c>
      <c r="AL106" s="4">
        <v>0</v>
      </c>
      <c r="AM106" s="4" t="str">
        <f t="shared" si="113"/>
        <v xml:space="preserve"> </v>
      </c>
      <c r="AN106" s="4" t="str">
        <f t="shared" si="114"/>
        <v xml:space="preserve">  </v>
      </c>
      <c r="AO106" s="4" t="str">
        <f t="shared" si="115"/>
        <v/>
      </c>
      <c r="AP106" s="4" t="str">
        <f t="shared" si="116"/>
        <v/>
      </c>
      <c r="AU106" s="4" t="str">
        <f t="shared" si="117"/>
        <v/>
      </c>
      <c r="AV106" s="4" t="str">
        <f t="shared" si="118"/>
        <v/>
      </c>
      <c r="AW106" s="4" t="str">
        <f t="shared" si="119"/>
        <v/>
      </c>
      <c r="AX106" s="4" t="str">
        <f t="shared" si="120"/>
        <v/>
      </c>
      <c r="AY106" s="4" t="str">
        <f t="shared" si="121"/>
        <v/>
      </c>
      <c r="AZ106" s="4" t="str">
        <f t="shared" si="122"/>
        <v/>
      </c>
      <c r="BA106" s="4" t="str">
        <f t="shared" si="123"/>
        <v/>
      </c>
      <c r="BB106" s="4" t="str">
        <f t="shared" si="124"/>
        <v/>
      </c>
      <c r="BC106" s="4">
        <f t="shared" si="125"/>
        <v>0</v>
      </c>
      <c r="BD106" s="4" t="str">
        <f t="shared" si="126"/>
        <v>999:99.99</v>
      </c>
      <c r="BE106" s="4" t="str">
        <f t="shared" si="127"/>
        <v>999:99.99</v>
      </c>
      <c r="BF106" s="4" t="str">
        <f t="shared" si="128"/>
        <v>999:99.99</v>
      </c>
      <c r="BG106" s="4" t="str">
        <f t="shared" si="129"/>
        <v>999:99.99</v>
      </c>
      <c r="BH106" s="4" t="str">
        <f t="shared" si="130"/>
        <v>19000100</v>
      </c>
      <c r="BI106">
        <v>89</v>
      </c>
      <c r="BJ106"/>
      <c r="BK106">
        <v>10</v>
      </c>
      <c r="BL106">
        <f t="shared" si="131"/>
        <v>0</v>
      </c>
      <c r="BM106">
        <f t="shared" si="99"/>
        <v>0</v>
      </c>
    </row>
    <row r="107" spans="1:65" ht="16.5" hidden="1" customHeight="1">
      <c r="A107" s="7" t="str">
        <f t="shared" si="132"/>
        <v/>
      </c>
      <c r="B107" s="27"/>
      <c r="C107" s="49"/>
      <c r="D107" s="64"/>
      <c r="E107" s="65"/>
      <c r="F107" s="65"/>
      <c r="G107" s="65"/>
      <c r="H107" s="65"/>
      <c r="I107" s="66"/>
      <c r="J107" s="67"/>
      <c r="K107" s="66"/>
      <c r="L107" s="67"/>
      <c r="M107" s="66"/>
      <c r="N107" s="67"/>
      <c r="O107" s="42"/>
      <c r="P107" s="30"/>
      <c r="Q107" s="7" t="str">
        <f t="shared" si="101"/>
        <v/>
      </c>
      <c r="R107" s="7" t="str">
        <f t="shared" si="102"/>
        <v/>
      </c>
      <c r="S107" s="7" t="str">
        <f t="shared" si="103"/>
        <v/>
      </c>
      <c r="T107" s="7" t="str">
        <f t="shared" si="104"/>
        <v/>
      </c>
      <c r="U107" s="69" t="str">
        <f t="shared" si="105"/>
        <v/>
      </c>
      <c r="V107" s="106"/>
      <c r="W107" s="9"/>
      <c r="X107" s="11">
        <f t="shared" si="106"/>
        <v>0</v>
      </c>
      <c r="Y107" s="11">
        <f t="shared" si="107"/>
        <v>0</v>
      </c>
      <c r="Z107" s="4" t="str">
        <f t="shared" si="108"/>
        <v/>
      </c>
      <c r="AA107" s="4" t="str">
        <f t="shared" si="109"/>
        <v/>
      </c>
      <c r="AC107" s="6">
        <f t="shared" si="133"/>
        <v>0</v>
      </c>
      <c r="AD107" s="6" t="str">
        <f t="shared" si="134"/>
        <v/>
      </c>
      <c r="AF107" s="4">
        <f t="shared" si="110"/>
        <v>0</v>
      </c>
      <c r="AG107" s="4">
        <f t="shared" si="67"/>
        <v>0</v>
      </c>
      <c r="AH107" s="4" t="str">
        <f t="shared" si="100"/>
        <v/>
      </c>
      <c r="AI107" s="4" t="str">
        <f t="shared" si="111"/>
        <v/>
      </c>
      <c r="AJ107" s="11">
        <f t="shared" si="112"/>
        <v>0</v>
      </c>
      <c r="AK107" s="4" t="str">
        <f t="shared" si="97"/>
        <v/>
      </c>
      <c r="AL107" s="4">
        <v>0</v>
      </c>
      <c r="AM107" s="4" t="str">
        <f t="shared" si="113"/>
        <v xml:space="preserve"> </v>
      </c>
      <c r="AN107" s="4" t="str">
        <f t="shared" si="114"/>
        <v xml:space="preserve">  </v>
      </c>
      <c r="AO107" s="4" t="str">
        <f t="shared" si="115"/>
        <v/>
      </c>
      <c r="AP107" s="4" t="str">
        <f t="shared" si="116"/>
        <v/>
      </c>
      <c r="AU107" s="4" t="str">
        <f t="shared" si="117"/>
        <v/>
      </c>
      <c r="AV107" s="4" t="str">
        <f t="shared" si="118"/>
        <v/>
      </c>
      <c r="AW107" s="4" t="str">
        <f t="shared" si="119"/>
        <v/>
      </c>
      <c r="AX107" s="4" t="str">
        <f t="shared" si="120"/>
        <v/>
      </c>
      <c r="AY107" s="4" t="str">
        <f t="shared" si="121"/>
        <v/>
      </c>
      <c r="AZ107" s="4" t="str">
        <f t="shared" si="122"/>
        <v/>
      </c>
      <c r="BA107" s="4" t="str">
        <f t="shared" si="123"/>
        <v/>
      </c>
      <c r="BB107" s="4" t="str">
        <f t="shared" si="124"/>
        <v/>
      </c>
      <c r="BC107" s="4">
        <f t="shared" si="125"/>
        <v>0</v>
      </c>
      <c r="BD107" s="4" t="str">
        <f t="shared" si="126"/>
        <v>999:99.99</v>
      </c>
      <c r="BE107" s="4" t="str">
        <f t="shared" si="127"/>
        <v>999:99.99</v>
      </c>
      <c r="BF107" s="4" t="str">
        <f t="shared" si="128"/>
        <v>999:99.99</v>
      </c>
      <c r="BG107" s="4" t="str">
        <f t="shared" si="129"/>
        <v>999:99.99</v>
      </c>
      <c r="BH107" s="4" t="str">
        <f t="shared" si="130"/>
        <v>19000100</v>
      </c>
      <c r="BI107">
        <v>90</v>
      </c>
      <c r="BJ107"/>
      <c r="BK107">
        <v>10</v>
      </c>
      <c r="BL107">
        <f t="shared" si="131"/>
        <v>0</v>
      </c>
      <c r="BM107">
        <f t="shared" si="99"/>
        <v>0</v>
      </c>
    </row>
    <row r="108" spans="1:65" ht="16.5" hidden="1" customHeight="1">
      <c r="A108" s="7" t="str">
        <f t="shared" si="132"/>
        <v/>
      </c>
      <c r="B108" s="27"/>
      <c r="C108" s="49"/>
      <c r="D108" s="64"/>
      <c r="E108" s="65"/>
      <c r="F108" s="65"/>
      <c r="G108" s="65"/>
      <c r="H108" s="65"/>
      <c r="I108" s="66"/>
      <c r="J108" s="67"/>
      <c r="K108" s="66"/>
      <c r="L108" s="67"/>
      <c r="M108" s="66"/>
      <c r="N108" s="67"/>
      <c r="O108" s="42"/>
      <c r="P108" s="30"/>
      <c r="Q108" s="7" t="str">
        <f t="shared" si="101"/>
        <v/>
      </c>
      <c r="R108" s="7" t="str">
        <f t="shared" si="102"/>
        <v/>
      </c>
      <c r="S108" s="7" t="str">
        <f t="shared" si="103"/>
        <v/>
      </c>
      <c r="T108" s="7" t="str">
        <f t="shared" si="104"/>
        <v/>
      </c>
      <c r="U108" s="69" t="str">
        <f t="shared" si="105"/>
        <v/>
      </c>
      <c r="V108" s="106"/>
      <c r="W108" s="9"/>
      <c r="X108" s="11">
        <f t="shared" si="106"/>
        <v>0</v>
      </c>
      <c r="Y108" s="11">
        <f t="shared" si="107"/>
        <v>0</v>
      </c>
      <c r="Z108" s="4" t="str">
        <f t="shared" si="108"/>
        <v/>
      </c>
      <c r="AA108" s="4" t="str">
        <f t="shared" si="109"/>
        <v/>
      </c>
      <c r="AC108" s="6">
        <f t="shared" si="133"/>
        <v>0</v>
      </c>
      <c r="AD108" s="6" t="str">
        <f t="shared" si="134"/>
        <v/>
      </c>
      <c r="AF108" s="4">
        <f t="shared" si="110"/>
        <v>0</v>
      </c>
      <c r="AG108" s="4">
        <f t="shared" si="67"/>
        <v>0</v>
      </c>
      <c r="AH108" s="4" t="str">
        <f t="shared" si="100"/>
        <v/>
      </c>
      <c r="AI108" s="4" t="str">
        <f t="shared" si="111"/>
        <v/>
      </c>
      <c r="AJ108" s="11">
        <f t="shared" si="112"/>
        <v>0</v>
      </c>
      <c r="AK108" s="4" t="str">
        <f t="shared" si="97"/>
        <v/>
      </c>
      <c r="AL108" s="4">
        <v>0</v>
      </c>
      <c r="AM108" s="4" t="str">
        <f t="shared" si="113"/>
        <v xml:space="preserve"> </v>
      </c>
      <c r="AN108" s="4" t="str">
        <f t="shared" si="114"/>
        <v xml:space="preserve">  </v>
      </c>
      <c r="AO108" s="4" t="str">
        <f t="shared" si="115"/>
        <v/>
      </c>
      <c r="AP108" s="4" t="str">
        <f t="shared" si="116"/>
        <v/>
      </c>
      <c r="AU108" s="4" t="str">
        <f t="shared" si="117"/>
        <v/>
      </c>
      <c r="AV108" s="4" t="str">
        <f t="shared" si="118"/>
        <v/>
      </c>
      <c r="AW108" s="4" t="str">
        <f t="shared" si="119"/>
        <v/>
      </c>
      <c r="AX108" s="4" t="str">
        <f t="shared" si="120"/>
        <v/>
      </c>
      <c r="AY108" s="4" t="str">
        <f t="shared" si="121"/>
        <v/>
      </c>
      <c r="AZ108" s="4" t="str">
        <f t="shared" si="122"/>
        <v/>
      </c>
      <c r="BA108" s="4" t="str">
        <f t="shared" si="123"/>
        <v/>
      </c>
      <c r="BB108" s="4" t="str">
        <f t="shared" si="124"/>
        <v/>
      </c>
      <c r="BC108" s="4">
        <f t="shared" si="125"/>
        <v>0</v>
      </c>
      <c r="BD108" s="4" t="str">
        <f t="shared" si="126"/>
        <v>999:99.99</v>
      </c>
      <c r="BE108" s="4" t="str">
        <f t="shared" si="127"/>
        <v>999:99.99</v>
      </c>
      <c r="BF108" s="4" t="str">
        <f t="shared" si="128"/>
        <v>999:99.99</v>
      </c>
      <c r="BG108" s="4" t="str">
        <f t="shared" si="129"/>
        <v>999:99.99</v>
      </c>
      <c r="BH108" s="4" t="str">
        <f t="shared" si="130"/>
        <v>19000100</v>
      </c>
      <c r="BI108">
        <v>91</v>
      </c>
      <c r="BJ108"/>
      <c r="BK108">
        <v>10</v>
      </c>
      <c r="BL108">
        <f t="shared" si="131"/>
        <v>0</v>
      </c>
      <c r="BM108">
        <f t="shared" si="99"/>
        <v>0</v>
      </c>
    </row>
    <row r="109" spans="1:65" ht="16.5" hidden="1" customHeight="1">
      <c r="A109" s="7" t="str">
        <f t="shared" si="132"/>
        <v/>
      </c>
      <c r="B109" s="27"/>
      <c r="C109" s="49"/>
      <c r="D109" s="64"/>
      <c r="E109" s="65"/>
      <c r="F109" s="65"/>
      <c r="G109" s="65"/>
      <c r="H109" s="65"/>
      <c r="I109" s="66"/>
      <c r="J109" s="67"/>
      <c r="K109" s="66"/>
      <c r="L109" s="67"/>
      <c r="M109" s="66"/>
      <c r="N109" s="67"/>
      <c r="O109" s="42"/>
      <c r="P109" s="30"/>
      <c r="Q109" s="7" t="str">
        <f t="shared" si="101"/>
        <v/>
      </c>
      <c r="R109" s="7" t="str">
        <f t="shared" si="102"/>
        <v/>
      </c>
      <c r="S109" s="7" t="str">
        <f t="shared" si="103"/>
        <v/>
      </c>
      <c r="T109" s="7" t="str">
        <f t="shared" si="104"/>
        <v/>
      </c>
      <c r="U109" s="69" t="str">
        <f t="shared" si="105"/>
        <v/>
      </c>
      <c r="V109" s="106"/>
      <c r="W109" s="9"/>
      <c r="X109" s="11">
        <f t="shared" si="106"/>
        <v>0</v>
      </c>
      <c r="Y109" s="11">
        <f t="shared" si="107"/>
        <v>0</v>
      </c>
      <c r="Z109" s="4" t="str">
        <f t="shared" si="108"/>
        <v/>
      </c>
      <c r="AA109" s="4" t="str">
        <f t="shared" si="109"/>
        <v/>
      </c>
      <c r="AC109" s="6">
        <f t="shared" si="133"/>
        <v>0</v>
      </c>
      <c r="AD109" s="6" t="str">
        <f t="shared" si="134"/>
        <v/>
      </c>
      <c r="AF109" s="4">
        <f t="shared" si="110"/>
        <v>0</v>
      </c>
      <c r="AG109" s="4">
        <f t="shared" si="67"/>
        <v>0</v>
      </c>
      <c r="AH109" s="4" t="str">
        <f t="shared" si="100"/>
        <v/>
      </c>
      <c r="AI109" s="4" t="str">
        <f t="shared" si="111"/>
        <v/>
      </c>
      <c r="AJ109" s="11">
        <f t="shared" si="112"/>
        <v>0</v>
      </c>
      <c r="AK109" s="4" t="str">
        <f t="shared" si="97"/>
        <v/>
      </c>
      <c r="AL109" s="4">
        <v>0</v>
      </c>
      <c r="AM109" s="4" t="str">
        <f t="shared" si="113"/>
        <v xml:space="preserve"> </v>
      </c>
      <c r="AN109" s="4" t="str">
        <f t="shared" si="114"/>
        <v xml:space="preserve">  </v>
      </c>
      <c r="AO109" s="4" t="str">
        <f t="shared" si="115"/>
        <v/>
      </c>
      <c r="AP109" s="4" t="str">
        <f t="shared" si="116"/>
        <v/>
      </c>
      <c r="AU109" s="4" t="str">
        <f t="shared" si="117"/>
        <v/>
      </c>
      <c r="AV109" s="4" t="str">
        <f t="shared" si="118"/>
        <v/>
      </c>
      <c r="AW109" s="4" t="str">
        <f t="shared" si="119"/>
        <v/>
      </c>
      <c r="AX109" s="4" t="str">
        <f t="shared" si="120"/>
        <v/>
      </c>
      <c r="AY109" s="4" t="str">
        <f t="shared" si="121"/>
        <v/>
      </c>
      <c r="AZ109" s="4" t="str">
        <f t="shared" si="122"/>
        <v/>
      </c>
      <c r="BA109" s="4" t="str">
        <f t="shared" si="123"/>
        <v/>
      </c>
      <c r="BB109" s="4" t="str">
        <f t="shared" si="124"/>
        <v/>
      </c>
      <c r="BC109" s="4">
        <f t="shared" si="125"/>
        <v>0</v>
      </c>
      <c r="BD109" s="4" t="str">
        <f t="shared" si="126"/>
        <v>999:99.99</v>
      </c>
      <c r="BE109" s="4" t="str">
        <f t="shared" si="127"/>
        <v>999:99.99</v>
      </c>
      <c r="BF109" s="4" t="str">
        <f t="shared" si="128"/>
        <v>999:99.99</v>
      </c>
      <c r="BG109" s="4" t="str">
        <f t="shared" si="129"/>
        <v>999:99.99</v>
      </c>
      <c r="BH109" s="4" t="str">
        <f t="shared" si="130"/>
        <v>19000100</v>
      </c>
      <c r="BI109">
        <v>92</v>
      </c>
      <c r="BJ109"/>
      <c r="BK109">
        <v>10</v>
      </c>
      <c r="BL109">
        <f t="shared" si="131"/>
        <v>0</v>
      </c>
      <c r="BM109">
        <f t="shared" si="99"/>
        <v>0</v>
      </c>
    </row>
    <row r="110" spans="1:65" ht="16.5" hidden="1" customHeight="1">
      <c r="A110" s="7" t="str">
        <f t="shared" si="132"/>
        <v/>
      </c>
      <c r="B110" s="27"/>
      <c r="C110" s="49"/>
      <c r="D110" s="64"/>
      <c r="E110" s="65"/>
      <c r="F110" s="65"/>
      <c r="G110" s="65"/>
      <c r="H110" s="65"/>
      <c r="I110" s="66"/>
      <c r="J110" s="67"/>
      <c r="K110" s="66"/>
      <c r="L110" s="67"/>
      <c r="M110" s="66"/>
      <c r="N110" s="67"/>
      <c r="O110" s="42"/>
      <c r="P110" s="30"/>
      <c r="Q110" s="7" t="str">
        <f t="shared" si="101"/>
        <v/>
      </c>
      <c r="R110" s="7" t="str">
        <f t="shared" si="102"/>
        <v/>
      </c>
      <c r="S110" s="7" t="str">
        <f t="shared" si="103"/>
        <v/>
      </c>
      <c r="T110" s="7" t="str">
        <f t="shared" si="104"/>
        <v/>
      </c>
      <c r="U110" s="69" t="str">
        <f t="shared" si="105"/>
        <v/>
      </c>
      <c r="V110" s="106"/>
      <c r="W110" s="9"/>
      <c r="X110" s="11">
        <f t="shared" ref="X110:X141" si="135">IF(I110="",0,IF(I110=K110,1,0))</f>
        <v>0</v>
      </c>
      <c r="Y110" s="11">
        <f t="shared" ref="Y110:Y141" si="136">IF(M110="",0,IF(OR(M110=I110,M110=K110),1,0))</f>
        <v>0</v>
      </c>
      <c r="Z110" s="4" t="str">
        <f t="shared" ref="Z110:Z141" si="137">TRIM(E110)</f>
        <v/>
      </c>
      <c r="AA110" s="4" t="str">
        <f t="shared" ref="AA110:AA141" si="138">TRIM(F110)</f>
        <v/>
      </c>
      <c r="AC110" s="6">
        <f t="shared" si="133"/>
        <v>0</v>
      </c>
      <c r="AD110" s="6" t="str">
        <f t="shared" si="134"/>
        <v/>
      </c>
      <c r="AF110" s="4">
        <f t="shared" si="110"/>
        <v>0</v>
      </c>
      <c r="AG110" s="4">
        <f t="shared" si="67"/>
        <v>0</v>
      </c>
      <c r="AH110" s="4" t="str">
        <f t="shared" si="100"/>
        <v/>
      </c>
      <c r="AI110" s="4" t="str">
        <f t="shared" si="111"/>
        <v/>
      </c>
      <c r="AJ110" s="11">
        <f t="shared" ref="AJ110:AJ141" si="139">COUNTA(I110,K110,M110,O110)</f>
        <v>0</v>
      </c>
      <c r="AK110" s="4" t="str">
        <f t="shared" si="97"/>
        <v/>
      </c>
      <c r="AL110" s="4">
        <v>0</v>
      </c>
      <c r="AM110" s="4" t="str">
        <f t="shared" ref="AM110:AM141" si="140">G110&amp;" "&amp;H110</f>
        <v xml:space="preserve"> </v>
      </c>
      <c r="AN110" s="4" t="str">
        <f t="shared" si="114"/>
        <v xml:space="preserve">  </v>
      </c>
      <c r="AO110" s="4" t="str">
        <f t="shared" ref="AO110:AO141" si="141">AH110</f>
        <v/>
      </c>
      <c r="AP110" s="4" t="str">
        <f t="shared" ref="AP110:AP141" si="142">R110</f>
        <v/>
      </c>
      <c r="AU110" s="4" t="str">
        <f t="shared" ref="AU110:AU141" si="143">IF(I110="","",VLOOKUP(I110,$AC$6:$AD$23,2,0))</f>
        <v/>
      </c>
      <c r="AV110" s="4" t="str">
        <f t="shared" ref="AV110:AV141" si="144">IF(K110="","",VLOOKUP(K110,$AC$6:$AD$23,2,0))</f>
        <v/>
      </c>
      <c r="AW110" s="4" t="str">
        <f t="shared" ref="AW110:AW141" si="145">IF(M110="","",VLOOKUP(M110,$AC$6:$AD$23,2,0))</f>
        <v/>
      </c>
      <c r="AX110" s="4" t="str">
        <f t="shared" ref="AX110:AX141" si="146">IF(O110="","",VLOOKUP(O110,$AC$6:$AD$16,2,0))</f>
        <v/>
      </c>
      <c r="AY110" s="4" t="str">
        <f t="shared" ref="AY110:AY141" si="147">IF(I110="","",VLOOKUP(I110,$AC$6:$AF$13,3,0))</f>
        <v/>
      </c>
      <c r="AZ110" s="4" t="str">
        <f t="shared" ref="AZ110:AZ141" si="148">IF(K110="","",VLOOKUP(K110,$AC$6:$AF$13,3,0))</f>
        <v/>
      </c>
      <c r="BA110" s="4" t="str">
        <f t="shared" ref="BA110:BA141" si="149">IF(M110="","",VALUE(LEFT(M110,3)))</f>
        <v/>
      </c>
      <c r="BB110" s="4" t="str">
        <f t="shared" ref="BB110:BB141" si="150">IF(O110="","",VALUE(LEFT(O110,3)))</f>
        <v/>
      </c>
      <c r="BC110" s="4">
        <f t="shared" ref="BC110:BC141" si="151">IF(B110="100歳",1,0)</f>
        <v>0</v>
      </c>
      <c r="BD110" s="4" t="str">
        <f t="shared" ref="BD110:BD141" si="152">IF(J110="","999:99.99"," "&amp;LEFT(RIGHT("  "&amp;TEXT(J110,"0.00"),7),2)&amp;":"&amp;RIGHT(TEXT(J110,"0.00"),5))</f>
        <v>999:99.99</v>
      </c>
      <c r="BE110" s="4" t="str">
        <f t="shared" ref="BE110:BE141" si="153">IF(L110="","999:99.99"," "&amp;LEFT(RIGHT("  "&amp;TEXT(L110,"0.00"),7),2)&amp;":"&amp;RIGHT(TEXT(L110,"0.00"),5))</f>
        <v>999:99.99</v>
      </c>
      <c r="BF110" s="4" t="str">
        <f t="shared" ref="BF110:BF141" si="154">IF(N110="","999:99.99"," "&amp;LEFT(RIGHT("  "&amp;TEXT(N110,"0.00"),7),2)&amp;":"&amp;RIGHT(TEXT(N110,"0.00"),5))</f>
        <v>999:99.99</v>
      </c>
      <c r="BG110" s="4" t="str">
        <f t="shared" ref="BG110:BG141" si="155">IF(P110="","999:99.99"," "&amp;LEFT(RIGHT("  "&amp;TEXT(P110,"0.00"),7),2)&amp;":"&amp;RIGHT(TEXT(P110,"0.00"),5))</f>
        <v>999:99.99</v>
      </c>
      <c r="BH110" s="4" t="str">
        <f t="shared" ref="BH110:BH141" si="156">YEAR(D110)&amp;RIGHT("0"&amp;MONTH(D110),2)&amp;RIGHT("0"&amp;DAY(D110),2)</f>
        <v>19000100</v>
      </c>
      <c r="BI110">
        <v>93</v>
      </c>
      <c r="BJ110"/>
      <c r="BK110">
        <v>10</v>
      </c>
      <c r="BL110">
        <f t="shared" si="131"/>
        <v>0</v>
      </c>
      <c r="BM110">
        <f t="shared" si="99"/>
        <v>0</v>
      </c>
    </row>
    <row r="111" spans="1:65" ht="16.5" hidden="1" customHeight="1">
      <c r="A111" s="7" t="str">
        <f t="shared" si="132"/>
        <v/>
      </c>
      <c r="B111" s="27"/>
      <c r="C111" s="49"/>
      <c r="D111" s="64"/>
      <c r="E111" s="65"/>
      <c r="F111" s="65"/>
      <c r="G111" s="65"/>
      <c r="H111" s="65"/>
      <c r="I111" s="66"/>
      <c r="J111" s="67"/>
      <c r="K111" s="66"/>
      <c r="L111" s="67"/>
      <c r="M111" s="66"/>
      <c r="N111" s="67"/>
      <c r="O111" s="42"/>
      <c r="P111" s="30"/>
      <c r="Q111" s="7" t="str">
        <f t="shared" si="101"/>
        <v/>
      </c>
      <c r="R111" s="7" t="str">
        <f t="shared" si="102"/>
        <v/>
      </c>
      <c r="S111" s="7" t="str">
        <f t="shared" si="103"/>
        <v/>
      </c>
      <c r="T111" s="7" t="str">
        <f t="shared" si="104"/>
        <v/>
      </c>
      <c r="U111" s="69" t="str">
        <f t="shared" si="105"/>
        <v/>
      </c>
      <c r="V111" s="106"/>
      <c r="W111" s="9"/>
      <c r="X111" s="11">
        <f t="shared" si="135"/>
        <v>0</v>
      </c>
      <c r="Y111" s="11">
        <f t="shared" si="136"/>
        <v>0</v>
      </c>
      <c r="Z111" s="4" t="str">
        <f t="shared" si="137"/>
        <v/>
      </c>
      <c r="AA111" s="4" t="str">
        <f t="shared" si="138"/>
        <v/>
      </c>
      <c r="AC111" s="6">
        <f t="shared" si="133"/>
        <v>0</v>
      </c>
      <c r="AD111" s="6" t="str">
        <f t="shared" si="134"/>
        <v/>
      </c>
      <c r="AF111" s="4">
        <f t="shared" si="110"/>
        <v>0</v>
      </c>
      <c r="AG111" s="4">
        <f t="shared" si="67"/>
        <v>0</v>
      </c>
      <c r="AH111" s="4" t="str">
        <f t="shared" si="100"/>
        <v/>
      </c>
      <c r="AI111" s="4" t="str">
        <f t="shared" si="111"/>
        <v/>
      </c>
      <c r="AJ111" s="11">
        <f t="shared" si="139"/>
        <v>0</v>
      </c>
      <c r="AK111" s="4" t="str">
        <f t="shared" si="97"/>
        <v/>
      </c>
      <c r="AL111" s="4">
        <v>0</v>
      </c>
      <c r="AM111" s="4" t="str">
        <f t="shared" si="140"/>
        <v xml:space="preserve"> </v>
      </c>
      <c r="AN111" s="4" t="str">
        <f t="shared" si="114"/>
        <v xml:space="preserve">  </v>
      </c>
      <c r="AO111" s="4" t="str">
        <f t="shared" si="141"/>
        <v/>
      </c>
      <c r="AP111" s="4" t="str">
        <f t="shared" si="142"/>
        <v/>
      </c>
      <c r="AU111" s="4" t="str">
        <f t="shared" si="143"/>
        <v/>
      </c>
      <c r="AV111" s="4" t="str">
        <f t="shared" si="144"/>
        <v/>
      </c>
      <c r="AW111" s="4" t="str">
        <f t="shared" si="145"/>
        <v/>
      </c>
      <c r="AX111" s="4" t="str">
        <f t="shared" si="146"/>
        <v/>
      </c>
      <c r="AY111" s="4" t="str">
        <f t="shared" si="147"/>
        <v/>
      </c>
      <c r="AZ111" s="4" t="str">
        <f t="shared" si="148"/>
        <v/>
      </c>
      <c r="BA111" s="4" t="str">
        <f t="shared" si="149"/>
        <v/>
      </c>
      <c r="BB111" s="4" t="str">
        <f t="shared" si="150"/>
        <v/>
      </c>
      <c r="BC111" s="4">
        <f t="shared" si="151"/>
        <v>0</v>
      </c>
      <c r="BD111" s="4" t="str">
        <f t="shared" si="152"/>
        <v>999:99.99</v>
      </c>
      <c r="BE111" s="4" t="str">
        <f t="shared" si="153"/>
        <v>999:99.99</v>
      </c>
      <c r="BF111" s="4" t="str">
        <f t="shared" si="154"/>
        <v>999:99.99</v>
      </c>
      <c r="BG111" s="4" t="str">
        <f t="shared" si="155"/>
        <v>999:99.99</v>
      </c>
      <c r="BH111" s="4" t="str">
        <f t="shared" si="156"/>
        <v>19000100</v>
      </c>
      <c r="BI111">
        <v>94</v>
      </c>
      <c r="BJ111"/>
      <c r="BK111">
        <v>10</v>
      </c>
      <c r="BL111">
        <f t="shared" si="131"/>
        <v>0</v>
      </c>
      <c r="BM111">
        <f t="shared" si="99"/>
        <v>0</v>
      </c>
    </row>
    <row r="112" spans="1:65" ht="16.5" hidden="1" customHeight="1">
      <c r="A112" s="7" t="str">
        <f t="shared" si="132"/>
        <v/>
      </c>
      <c r="B112" s="27"/>
      <c r="C112" s="49"/>
      <c r="D112" s="64"/>
      <c r="E112" s="65"/>
      <c r="F112" s="65"/>
      <c r="G112" s="65"/>
      <c r="H112" s="65"/>
      <c r="I112" s="66"/>
      <c r="J112" s="67"/>
      <c r="K112" s="66"/>
      <c r="L112" s="67"/>
      <c r="M112" s="66"/>
      <c r="N112" s="67"/>
      <c r="O112" s="42"/>
      <c r="P112" s="30"/>
      <c r="Q112" s="7" t="str">
        <f t="shared" si="101"/>
        <v/>
      </c>
      <c r="R112" s="7" t="str">
        <f t="shared" si="102"/>
        <v/>
      </c>
      <c r="S112" s="7" t="str">
        <f t="shared" si="103"/>
        <v/>
      </c>
      <c r="T112" s="7" t="str">
        <f t="shared" si="104"/>
        <v/>
      </c>
      <c r="U112" s="69" t="str">
        <f t="shared" si="105"/>
        <v/>
      </c>
      <c r="V112" s="106"/>
      <c r="W112" s="9"/>
      <c r="X112" s="11">
        <f t="shared" si="135"/>
        <v>0</v>
      </c>
      <c r="Y112" s="11">
        <f t="shared" si="136"/>
        <v>0</v>
      </c>
      <c r="Z112" s="4" t="str">
        <f t="shared" si="137"/>
        <v/>
      </c>
      <c r="AA112" s="4" t="str">
        <f t="shared" si="138"/>
        <v/>
      </c>
      <c r="AC112" s="6">
        <f t="shared" si="133"/>
        <v>0</v>
      </c>
      <c r="AD112" s="6" t="str">
        <f t="shared" si="134"/>
        <v/>
      </c>
      <c r="AF112" s="4">
        <f t="shared" si="110"/>
        <v>0</v>
      </c>
      <c r="AG112" s="4">
        <f t="shared" si="67"/>
        <v>0</v>
      </c>
      <c r="AH112" s="4" t="str">
        <f t="shared" si="100"/>
        <v/>
      </c>
      <c r="AI112" s="4" t="str">
        <f t="shared" si="111"/>
        <v/>
      </c>
      <c r="AJ112" s="11">
        <f t="shared" si="139"/>
        <v>0</v>
      </c>
      <c r="AK112" s="4" t="str">
        <f t="shared" si="97"/>
        <v/>
      </c>
      <c r="AL112" s="4">
        <v>0</v>
      </c>
      <c r="AM112" s="4" t="str">
        <f t="shared" si="140"/>
        <v xml:space="preserve"> </v>
      </c>
      <c r="AN112" s="4" t="str">
        <f t="shared" si="114"/>
        <v xml:space="preserve">  </v>
      </c>
      <c r="AO112" s="4" t="str">
        <f t="shared" si="141"/>
        <v/>
      </c>
      <c r="AP112" s="4" t="str">
        <f t="shared" si="142"/>
        <v/>
      </c>
      <c r="AU112" s="4" t="str">
        <f t="shared" si="143"/>
        <v/>
      </c>
      <c r="AV112" s="4" t="str">
        <f t="shared" si="144"/>
        <v/>
      </c>
      <c r="AW112" s="4" t="str">
        <f t="shared" si="145"/>
        <v/>
      </c>
      <c r="AX112" s="4" t="str">
        <f t="shared" si="146"/>
        <v/>
      </c>
      <c r="AY112" s="4" t="str">
        <f t="shared" si="147"/>
        <v/>
      </c>
      <c r="AZ112" s="4" t="str">
        <f t="shared" si="148"/>
        <v/>
      </c>
      <c r="BA112" s="4" t="str">
        <f t="shared" si="149"/>
        <v/>
      </c>
      <c r="BB112" s="4" t="str">
        <f t="shared" si="150"/>
        <v/>
      </c>
      <c r="BC112" s="4">
        <f t="shared" si="151"/>
        <v>0</v>
      </c>
      <c r="BD112" s="4" t="str">
        <f t="shared" si="152"/>
        <v>999:99.99</v>
      </c>
      <c r="BE112" s="4" t="str">
        <f t="shared" si="153"/>
        <v>999:99.99</v>
      </c>
      <c r="BF112" s="4" t="str">
        <f t="shared" si="154"/>
        <v>999:99.99</v>
      </c>
      <c r="BG112" s="4" t="str">
        <f t="shared" si="155"/>
        <v>999:99.99</v>
      </c>
      <c r="BH112" s="4" t="str">
        <f t="shared" si="156"/>
        <v>19000100</v>
      </c>
      <c r="BI112">
        <v>95</v>
      </c>
      <c r="BJ112"/>
      <c r="BK112">
        <v>10</v>
      </c>
      <c r="BL112">
        <f t="shared" si="131"/>
        <v>0</v>
      </c>
      <c r="BM112">
        <f t="shared" si="99"/>
        <v>0</v>
      </c>
    </row>
    <row r="113" spans="1:65" ht="16.5" hidden="1" customHeight="1">
      <c r="A113" s="7" t="str">
        <f t="shared" si="132"/>
        <v/>
      </c>
      <c r="B113" s="27"/>
      <c r="C113" s="49"/>
      <c r="D113" s="64"/>
      <c r="E113" s="65"/>
      <c r="F113" s="65"/>
      <c r="G113" s="65"/>
      <c r="H113" s="65"/>
      <c r="I113" s="66"/>
      <c r="J113" s="67"/>
      <c r="K113" s="66"/>
      <c r="L113" s="67"/>
      <c r="M113" s="66"/>
      <c r="N113" s="67"/>
      <c r="O113" s="42"/>
      <c r="P113" s="30"/>
      <c r="Q113" s="7" t="str">
        <f t="shared" si="101"/>
        <v/>
      </c>
      <c r="R113" s="7" t="str">
        <f t="shared" si="102"/>
        <v/>
      </c>
      <c r="S113" s="7" t="str">
        <f t="shared" si="103"/>
        <v/>
      </c>
      <c r="T113" s="7" t="str">
        <f t="shared" si="104"/>
        <v/>
      </c>
      <c r="U113" s="69" t="str">
        <f t="shared" si="105"/>
        <v/>
      </c>
      <c r="V113" s="106"/>
      <c r="W113" s="9"/>
      <c r="X113" s="11">
        <f t="shared" si="135"/>
        <v>0</v>
      </c>
      <c r="Y113" s="11">
        <f t="shared" si="136"/>
        <v>0</v>
      </c>
      <c r="Z113" s="4" t="str">
        <f t="shared" si="137"/>
        <v/>
      </c>
      <c r="AA113" s="4" t="str">
        <f t="shared" si="138"/>
        <v/>
      </c>
      <c r="AC113" s="6">
        <f t="shared" si="133"/>
        <v>0</v>
      </c>
      <c r="AD113" s="6" t="str">
        <f t="shared" si="134"/>
        <v/>
      </c>
      <c r="AF113" s="4">
        <f t="shared" si="110"/>
        <v>0</v>
      </c>
      <c r="AG113" s="4">
        <f t="shared" si="67"/>
        <v>0</v>
      </c>
      <c r="AH113" s="4" t="str">
        <f t="shared" si="100"/>
        <v/>
      </c>
      <c r="AI113" s="4" t="str">
        <f t="shared" si="111"/>
        <v/>
      </c>
      <c r="AJ113" s="11">
        <f t="shared" si="139"/>
        <v>0</v>
      </c>
      <c r="AK113" s="4" t="str">
        <f t="shared" si="97"/>
        <v/>
      </c>
      <c r="AL113" s="4">
        <v>0</v>
      </c>
      <c r="AM113" s="4" t="str">
        <f t="shared" si="140"/>
        <v xml:space="preserve"> </v>
      </c>
      <c r="AN113" s="4" t="str">
        <f t="shared" si="114"/>
        <v xml:space="preserve">  </v>
      </c>
      <c r="AO113" s="4" t="str">
        <f t="shared" si="141"/>
        <v/>
      </c>
      <c r="AP113" s="4" t="str">
        <f t="shared" si="142"/>
        <v/>
      </c>
      <c r="AU113" s="4" t="str">
        <f t="shared" si="143"/>
        <v/>
      </c>
      <c r="AV113" s="4" t="str">
        <f t="shared" si="144"/>
        <v/>
      </c>
      <c r="AW113" s="4" t="str">
        <f t="shared" si="145"/>
        <v/>
      </c>
      <c r="AX113" s="4" t="str">
        <f t="shared" si="146"/>
        <v/>
      </c>
      <c r="AY113" s="4" t="str">
        <f t="shared" si="147"/>
        <v/>
      </c>
      <c r="AZ113" s="4" t="str">
        <f t="shared" si="148"/>
        <v/>
      </c>
      <c r="BA113" s="4" t="str">
        <f t="shared" si="149"/>
        <v/>
      </c>
      <c r="BB113" s="4" t="str">
        <f t="shared" si="150"/>
        <v/>
      </c>
      <c r="BC113" s="4">
        <f t="shared" si="151"/>
        <v>0</v>
      </c>
      <c r="BD113" s="4" t="str">
        <f t="shared" si="152"/>
        <v>999:99.99</v>
      </c>
      <c r="BE113" s="4" t="str">
        <f t="shared" si="153"/>
        <v>999:99.99</v>
      </c>
      <c r="BF113" s="4" t="str">
        <f t="shared" si="154"/>
        <v>999:99.99</v>
      </c>
      <c r="BG113" s="4" t="str">
        <f t="shared" si="155"/>
        <v>999:99.99</v>
      </c>
      <c r="BH113" s="4" t="str">
        <f t="shared" si="156"/>
        <v>19000100</v>
      </c>
      <c r="BI113">
        <v>96</v>
      </c>
      <c r="BJ113"/>
      <c r="BK113">
        <v>10</v>
      </c>
      <c r="BL113">
        <f t="shared" si="131"/>
        <v>0</v>
      </c>
      <c r="BM113">
        <f t="shared" si="99"/>
        <v>0</v>
      </c>
    </row>
    <row r="114" spans="1:65" ht="16.5" hidden="1" customHeight="1">
      <c r="A114" s="7" t="str">
        <f t="shared" si="132"/>
        <v/>
      </c>
      <c r="B114" s="27"/>
      <c r="C114" s="49"/>
      <c r="D114" s="64"/>
      <c r="E114" s="65"/>
      <c r="F114" s="65"/>
      <c r="G114" s="65"/>
      <c r="H114" s="65"/>
      <c r="I114" s="66"/>
      <c r="J114" s="67"/>
      <c r="K114" s="66"/>
      <c r="L114" s="67"/>
      <c r="M114" s="66"/>
      <c r="N114" s="67"/>
      <c r="O114" s="42"/>
      <c r="P114" s="30"/>
      <c r="Q114" s="7" t="str">
        <f t="shared" si="101"/>
        <v/>
      </c>
      <c r="R114" s="7" t="str">
        <f t="shared" si="102"/>
        <v/>
      </c>
      <c r="S114" s="7" t="str">
        <f t="shared" si="103"/>
        <v/>
      </c>
      <c r="T114" s="7" t="str">
        <f t="shared" si="104"/>
        <v/>
      </c>
      <c r="U114" s="69" t="str">
        <f t="shared" si="105"/>
        <v/>
      </c>
      <c r="V114" s="106"/>
      <c r="W114" s="9"/>
      <c r="X114" s="11">
        <f t="shared" si="135"/>
        <v>0</v>
      </c>
      <c r="Y114" s="11">
        <f t="shared" si="136"/>
        <v>0</v>
      </c>
      <c r="Z114" s="4" t="str">
        <f t="shared" si="137"/>
        <v/>
      </c>
      <c r="AA114" s="4" t="str">
        <f t="shared" si="138"/>
        <v/>
      </c>
      <c r="AC114" s="6">
        <f t="shared" si="133"/>
        <v>0</v>
      </c>
      <c r="AD114" s="6" t="str">
        <f t="shared" si="134"/>
        <v/>
      </c>
      <c r="AF114" s="4">
        <f t="shared" si="110"/>
        <v>0</v>
      </c>
      <c r="AG114" s="4">
        <f t="shared" si="67"/>
        <v>0</v>
      </c>
      <c r="AH114" s="4" t="str">
        <f t="shared" si="100"/>
        <v/>
      </c>
      <c r="AI114" s="4" t="str">
        <f t="shared" si="111"/>
        <v/>
      </c>
      <c r="AJ114" s="11">
        <f t="shared" si="139"/>
        <v>0</v>
      </c>
      <c r="AK114" s="4" t="str">
        <f t="shared" si="97"/>
        <v/>
      </c>
      <c r="AL114" s="4">
        <v>0</v>
      </c>
      <c r="AM114" s="4" t="str">
        <f t="shared" si="140"/>
        <v xml:space="preserve"> </v>
      </c>
      <c r="AN114" s="4" t="str">
        <f t="shared" si="114"/>
        <v xml:space="preserve">  </v>
      </c>
      <c r="AO114" s="4" t="str">
        <f t="shared" si="141"/>
        <v/>
      </c>
      <c r="AP114" s="4" t="str">
        <f t="shared" si="142"/>
        <v/>
      </c>
      <c r="AU114" s="4" t="str">
        <f t="shared" si="143"/>
        <v/>
      </c>
      <c r="AV114" s="4" t="str">
        <f t="shared" si="144"/>
        <v/>
      </c>
      <c r="AW114" s="4" t="str">
        <f t="shared" si="145"/>
        <v/>
      </c>
      <c r="AX114" s="4" t="str">
        <f t="shared" si="146"/>
        <v/>
      </c>
      <c r="AY114" s="4" t="str">
        <f t="shared" si="147"/>
        <v/>
      </c>
      <c r="AZ114" s="4" t="str">
        <f t="shared" si="148"/>
        <v/>
      </c>
      <c r="BA114" s="4" t="str">
        <f t="shared" si="149"/>
        <v/>
      </c>
      <c r="BB114" s="4" t="str">
        <f t="shared" si="150"/>
        <v/>
      </c>
      <c r="BC114" s="4">
        <f t="shared" si="151"/>
        <v>0</v>
      </c>
      <c r="BD114" s="4" t="str">
        <f t="shared" si="152"/>
        <v>999:99.99</v>
      </c>
      <c r="BE114" s="4" t="str">
        <f t="shared" si="153"/>
        <v>999:99.99</v>
      </c>
      <c r="BF114" s="4" t="str">
        <f t="shared" si="154"/>
        <v>999:99.99</v>
      </c>
      <c r="BG114" s="4" t="str">
        <f t="shared" si="155"/>
        <v>999:99.99</v>
      </c>
      <c r="BH114" s="4" t="str">
        <f t="shared" si="156"/>
        <v>19000100</v>
      </c>
      <c r="BI114">
        <v>97</v>
      </c>
      <c r="BJ114"/>
      <c r="BK114">
        <v>10</v>
      </c>
      <c r="BL114">
        <f t="shared" si="131"/>
        <v>0</v>
      </c>
      <c r="BM114">
        <f t="shared" si="99"/>
        <v>0</v>
      </c>
    </row>
    <row r="115" spans="1:65" ht="16.5" hidden="1" customHeight="1">
      <c r="A115" s="7" t="str">
        <f t="shared" si="132"/>
        <v/>
      </c>
      <c r="B115" s="27"/>
      <c r="C115" s="49"/>
      <c r="D115" s="64"/>
      <c r="E115" s="65"/>
      <c r="F115" s="65"/>
      <c r="G115" s="65"/>
      <c r="H115" s="65"/>
      <c r="I115" s="66"/>
      <c r="J115" s="67"/>
      <c r="K115" s="66"/>
      <c r="L115" s="67"/>
      <c r="M115" s="66"/>
      <c r="N115" s="67"/>
      <c r="O115" s="42"/>
      <c r="P115" s="30"/>
      <c r="Q115" s="7" t="str">
        <f t="shared" si="101"/>
        <v/>
      </c>
      <c r="R115" s="7" t="str">
        <f t="shared" si="102"/>
        <v/>
      </c>
      <c r="S115" s="7" t="str">
        <f t="shared" si="103"/>
        <v/>
      </c>
      <c r="T115" s="7" t="str">
        <f t="shared" si="104"/>
        <v/>
      </c>
      <c r="U115" s="69" t="str">
        <f t="shared" si="105"/>
        <v/>
      </c>
      <c r="V115" s="106"/>
      <c r="W115" s="9"/>
      <c r="X115" s="11">
        <f t="shared" si="135"/>
        <v>0</v>
      </c>
      <c r="Y115" s="11">
        <f t="shared" si="136"/>
        <v>0</v>
      </c>
      <c r="Z115" s="4" t="str">
        <f t="shared" si="137"/>
        <v/>
      </c>
      <c r="AA115" s="4" t="str">
        <f t="shared" si="138"/>
        <v/>
      </c>
      <c r="AC115" s="6">
        <f t="shared" si="133"/>
        <v>0</v>
      </c>
      <c r="AD115" s="6" t="str">
        <f t="shared" si="134"/>
        <v/>
      </c>
      <c r="AF115" s="4">
        <f t="shared" si="110"/>
        <v>0</v>
      </c>
      <c r="AG115" s="4">
        <f t="shared" si="67"/>
        <v>0</v>
      </c>
      <c r="AH115" s="4" t="str">
        <f t="shared" si="100"/>
        <v/>
      </c>
      <c r="AI115" s="4" t="str">
        <f t="shared" si="111"/>
        <v/>
      </c>
      <c r="AJ115" s="11">
        <f t="shared" si="139"/>
        <v>0</v>
      </c>
      <c r="AK115" s="4" t="str">
        <f t="shared" si="97"/>
        <v/>
      </c>
      <c r="AL115" s="4">
        <v>0</v>
      </c>
      <c r="AM115" s="4" t="str">
        <f t="shared" si="140"/>
        <v xml:space="preserve"> </v>
      </c>
      <c r="AN115" s="4" t="str">
        <f t="shared" si="114"/>
        <v xml:space="preserve">  </v>
      </c>
      <c r="AO115" s="4" t="str">
        <f t="shared" si="141"/>
        <v/>
      </c>
      <c r="AP115" s="4" t="str">
        <f t="shared" si="142"/>
        <v/>
      </c>
      <c r="AU115" s="4" t="str">
        <f t="shared" si="143"/>
        <v/>
      </c>
      <c r="AV115" s="4" t="str">
        <f t="shared" si="144"/>
        <v/>
      </c>
      <c r="AW115" s="4" t="str">
        <f t="shared" si="145"/>
        <v/>
      </c>
      <c r="AX115" s="4" t="str">
        <f t="shared" si="146"/>
        <v/>
      </c>
      <c r="AY115" s="4" t="str">
        <f t="shared" si="147"/>
        <v/>
      </c>
      <c r="AZ115" s="4" t="str">
        <f t="shared" si="148"/>
        <v/>
      </c>
      <c r="BA115" s="4" t="str">
        <f t="shared" si="149"/>
        <v/>
      </c>
      <c r="BB115" s="4" t="str">
        <f t="shared" si="150"/>
        <v/>
      </c>
      <c r="BC115" s="4">
        <f t="shared" si="151"/>
        <v>0</v>
      </c>
      <c r="BD115" s="4" t="str">
        <f t="shared" si="152"/>
        <v>999:99.99</v>
      </c>
      <c r="BE115" s="4" t="str">
        <f t="shared" si="153"/>
        <v>999:99.99</v>
      </c>
      <c r="BF115" s="4" t="str">
        <f t="shared" si="154"/>
        <v>999:99.99</v>
      </c>
      <c r="BG115" s="4" t="str">
        <f t="shared" si="155"/>
        <v>999:99.99</v>
      </c>
      <c r="BH115" s="4" t="str">
        <f t="shared" si="156"/>
        <v>19000100</v>
      </c>
      <c r="BI115">
        <v>98</v>
      </c>
      <c r="BJ115"/>
      <c r="BK115">
        <v>10</v>
      </c>
      <c r="BL115">
        <f t="shared" si="131"/>
        <v>0</v>
      </c>
      <c r="BM115">
        <f t="shared" si="99"/>
        <v>0</v>
      </c>
    </row>
    <row r="116" spans="1:65" ht="16.5" hidden="1" customHeight="1">
      <c r="A116" s="7" t="str">
        <f t="shared" si="132"/>
        <v/>
      </c>
      <c r="B116" s="27"/>
      <c r="C116" s="49"/>
      <c r="D116" s="64"/>
      <c r="E116" s="65"/>
      <c r="F116" s="65"/>
      <c r="G116" s="65"/>
      <c r="H116" s="65"/>
      <c r="I116" s="66"/>
      <c r="J116" s="67"/>
      <c r="K116" s="66"/>
      <c r="L116" s="67"/>
      <c r="M116" s="66"/>
      <c r="N116" s="67"/>
      <c r="O116" s="42"/>
      <c r="P116" s="30"/>
      <c r="Q116" s="7" t="str">
        <f t="shared" si="101"/>
        <v/>
      </c>
      <c r="R116" s="7" t="str">
        <f t="shared" si="102"/>
        <v/>
      </c>
      <c r="S116" s="7" t="str">
        <f t="shared" si="103"/>
        <v/>
      </c>
      <c r="T116" s="7" t="str">
        <f t="shared" si="104"/>
        <v/>
      </c>
      <c r="U116" s="69" t="str">
        <f t="shared" si="105"/>
        <v/>
      </c>
      <c r="V116" s="106"/>
      <c r="W116" s="9"/>
      <c r="X116" s="11">
        <f t="shared" si="135"/>
        <v>0</v>
      </c>
      <c r="Y116" s="11">
        <f t="shared" si="136"/>
        <v>0</v>
      </c>
      <c r="Z116" s="4" t="str">
        <f t="shared" si="137"/>
        <v/>
      </c>
      <c r="AA116" s="4" t="str">
        <f t="shared" si="138"/>
        <v/>
      </c>
      <c r="AC116" s="6">
        <f t="shared" si="133"/>
        <v>0</v>
      </c>
      <c r="AD116" s="6" t="str">
        <f t="shared" si="134"/>
        <v/>
      </c>
      <c r="AF116" s="4">
        <f t="shared" si="110"/>
        <v>0</v>
      </c>
      <c r="AG116" s="4">
        <f t="shared" si="67"/>
        <v>0</v>
      </c>
      <c r="AH116" s="4" t="str">
        <f t="shared" si="100"/>
        <v/>
      </c>
      <c r="AI116" s="4" t="str">
        <f t="shared" si="111"/>
        <v/>
      </c>
      <c r="AJ116" s="11">
        <f t="shared" si="139"/>
        <v>0</v>
      </c>
      <c r="AK116" s="4" t="str">
        <f t="shared" si="97"/>
        <v/>
      </c>
      <c r="AL116" s="4">
        <v>0</v>
      </c>
      <c r="AM116" s="4" t="str">
        <f t="shared" si="140"/>
        <v xml:space="preserve"> </v>
      </c>
      <c r="AN116" s="4" t="str">
        <f t="shared" si="114"/>
        <v xml:space="preserve">  </v>
      </c>
      <c r="AO116" s="4" t="str">
        <f t="shared" si="141"/>
        <v/>
      </c>
      <c r="AP116" s="4" t="str">
        <f t="shared" si="142"/>
        <v/>
      </c>
      <c r="AU116" s="4" t="str">
        <f t="shared" si="143"/>
        <v/>
      </c>
      <c r="AV116" s="4" t="str">
        <f t="shared" si="144"/>
        <v/>
      </c>
      <c r="AW116" s="4" t="str">
        <f t="shared" si="145"/>
        <v/>
      </c>
      <c r="AX116" s="4" t="str">
        <f t="shared" si="146"/>
        <v/>
      </c>
      <c r="AY116" s="4" t="str">
        <f t="shared" si="147"/>
        <v/>
      </c>
      <c r="AZ116" s="4" t="str">
        <f t="shared" si="148"/>
        <v/>
      </c>
      <c r="BA116" s="4" t="str">
        <f t="shared" si="149"/>
        <v/>
      </c>
      <c r="BB116" s="4" t="str">
        <f t="shared" si="150"/>
        <v/>
      </c>
      <c r="BC116" s="4">
        <f t="shared" si="151"/>
        <v>0</v>
      </c>
      <c r="BD116" s="4" t="str">
        <f t="shared" si="152"/>
        <v>999:99.99</v>
      </c>
      <c r="BE116" s="4" t="str">
        <f t="shared" si="153"/>
        <v>999:99.99</v>
      </c>
      <c r="BF116" s="4" t="str">
        <f t="shared" si="154"/>
        <v>999:99.99</v>
      </c>
      <c r="BG116" s="4" t="str">
        <f t="shared" si="155"/>
        <v>999:99.99</v>
      </c>
      <c r="BH116" s="4" t="str">
        <f t="shared" si="156"/>
        <v>19000100</v>
      </c>
      <c r="BI116">
        <v>99</v>
      </c>
      <c r="BJ116"/>
      <c r="BK116">
        <v>10</v>
      </c>
      <c r="BL116">
        <f t="shared" si="131"/>
        <v>0</v>
      </c>
      <c r="BM116">
        <f t="shared" si="99"/>
        <v>0</v>
      </c>
    </row>
    <row r="117" spans="1:65" ht="16.5" hidden="1" customHeight="1">
      <c r="A117" s="7" t="str">
        <f t="shared" si="132"/>
        <v/>
      </c>
      <c r="B117" s="27"/>
      <c r="C117" s="49"/>
      <c r="D117" s="64"/>
      <c r="E117" s="65"/>
      <c r="F117" s="65"/>
      <c r="G117" s="65"/>
      <c r="H117" s="65"/>
      <c r="I117" s="66"/>
      <c r="J117" s="67"/>
      <c r="K117" s="66"/>
      <c r="L117" s="67"/>
      <c r="M117" s="66"/>
      <c r="N117" s="67"/>
      <c r="O117" s="42"/>
      <c r="P117" s="30"/>
      <c r="Q117" s="7" t="str">
        <f t="shared" si="101"/>
        <v/>
      </c>
      <c r="R117" s="7" t="str">
        <f t="shared" si="102"/>
        <v/>
      </c>
      <c r="S117" s="7" t="str">
        <f t="shared" si="103"/>
        <v/>
      </c>
      <c r="T117" s="7" t="str">
        <f t="shared" si="104"/>
        <v/>
      </c>
      <c r="U117" s="69" t="str">
        <f t="shared" si="105"/>
        <v/>
      </c>
      <c r="V117" s="106"/>
      <c r="W117" s="9"/>
      <c r="X117" s="11">
        <f t="shared" si="135"/>
        <v>0</v>
      </c>
      <c r="Y117" s="11">
        <f t="shared" si="136"/>
        <v>0</v>
      </c>
      <c r="Z117" s="4" t="str">
        <f t="shared" si="137"/>
        <v/>
      </c>
      <c r="AA117" s="4" t="str">
        <f t="shared" si="138"/>
        <v/>
      </c>
      <c r="AC117" s="6">
        <f t="shared" si="133"/>
        <v>0</v>
      </c>
      <c r="AD117" s="6" t="str">
        <f t="shared" si="134"/>
        <v/>
      </c>
      <c r="AF117" s="4">
        <f t="shared" ref="AF117:AF137" si="157">LEN(Z117)+LEN(AA117)</f>
        <v>0</v>
      </c>
      <c r="AG117" s="4">
        <f t="shared" si="67"/>
        <v>0</v>
      </c>
      <c r="AH117" s="4" t="str">
        <f t="shared" si="100"/>
        <v/>
      </c>
      <c r="AI117" s="4" t="str">
        <f t="shared" ref="AI117:AI137" si="158">Z117&amp;IF(OR(AF117&gt;4,AF117=0),"",REPT("  ",5-AF117))&amp;AA117</f>
        <v/>
      </c>
      <c r="AJ117" s="11">
        <f t="shared" si="139"/>
        <v>0</v>
      </c>
      <c r="AK117" s="4" t="str">
        <f t="shared" si="97"/>
        <v/>
      </c>
      <c r="AL117" s="4">
        <v>0</v>
      </c>
      <c r="AM117" s="4" t="str">
        <f t="shared" si="140"/>
        <v xml:space="preserve"> </v>
      </c>
      <c r="AN117" s="4" t="str">
        <f t="shared" ref="AN117:AN137" si="159">Z117&amp;"  "&amp;AA117</f>
        <v xml:space="preserve">  </v>
      </c>
      <c r="AO117" s="4" t="str">
        <f t="shared" si="141"/>
        <v/>
      </c>
      <c r="AP117" s="4" t="str">
        <f t="shared" si="142"/>
        <v/>
      </c>
      <c r="AU117" s="4" t="str">
        <f t="shared" si="143"/>
        <v/>
      </c>
      <c r="AV117" s="4" t="str">
        <f t="shared" si="144"/>
        <v/>
      </c>
      <c r="AW117" s="4" t="str">
        <f t="shared" si="145"/>
        <v/>
      </c>
      <c r="AX117" s="4" t="str">
        <f t="shared" si="146"/>
        <v/>
      </c>
      <c r="AY117" s="4" t="str">
        <f t="shared" si="147"/>
        <v/>
      </c>
      <c r="AZ117" s="4" t="str">
        <f t="shared" si="148"/>
        <v/>
      </c>
      <c r="BA117" s="4" t="str">
        <f t="shared" si="149"/>
        <v/>
      </c>
      <c r="BB117" s="4" t="str">
        <f t="shared" si="150"/>
        <v/>
      </c>
      <c r="BC117" s="4">
        <f t="shared" si="151"/>
        <v>0</v>
      </c>
      <c r="BD117" s="4" t="str">
        <f t="shared" si="152"/>
        <v>999:99.99</v>
      </c>
      <c r="BE117" s="4" t="str">
        <f t="shared" si="153"/>
        <v>999:99.99</v>
      </c>
      <c r="BF117" s="4" t="str">
        <f t="shared" si="154"/>
        <v>999:99.99</v>
      </c>
      <c r="BG117" s="4" t="str">
        <f t="shared" si="155"/>
        <v>999:99.99</v>
      </c>
      <c r="BH117" s="4" t="str">
        <f t="shared" si="156"/>
        <v>19000100</v>
      </c>
      <c r="BI117">
        <v>100</v>
      </c>
      <c r="BJ117"/>
      <c r="BK117">
        <v>10</v>
      </c>
      <c r="BL117">
        <f t="shared" si="131"/>
        <v>0</v>
      </c>
      <c r="BM117">
        <f t="shared" si="99"/>
        <v>0</v>
      </c>
    </row>
    <row r="118" spans="1:65" ht="16.5" hidden="1" customHeight="1">
      <c r="A118" s="7" t="str">
        <f t="shared" si="132"/>
        <v/>
      </c>
      <c r="B118" s="27"/>
      <c r="C118" s="49"/>
      <c r="D118" s="64"/>
      <c r="E118" s="65"/>
      <c r="F118" s="65"/>
      <c r="G118" s="65"/>
      <c r="H118" s="65"/>
      <c r="I118" s="66"/>
      <c r="J118" s="67"/>
      <c r="K118" s="66"/>
      <c r="L118" s="67"/>
      <c r="M118" s="66"/>
      <c r="N118" s="67"/>
      <c r="O118" s="42"/>
      <c r="P118" s="30"/>
      <c r="Q118" s="7" t="str">
        <f t="shared" si="101"/>
        <v/>
      </c>
      <c r="R118" s="7" t="str">
        <f t="shared" si="102"/>
        <v/>
      </c>
      <c r="S118" s="7" t="str">
        <f t="shared" si="103"/>
        <v/>
      </c>
      <c r="T118" s="7" t="str">
        <f t="shared" si="104"/>
        <v/>
      </c>
      <c r="U118" s="69" t="str">
        <f t="shared" si="105"/>
        <v/>
      </c>
      <c r="V118" s="106"/>
      <c r="W118" s="9"/>
      <c r="X118" s="11">
        <f t="shared" si="135"/>
        <v>0</v>
      </c>
      <c r="Y118" s="11">
        <f t="shared" si="136"/>
        <v>0</v>
      </c>
      <c r="Z118" s="4" t="str">
        <f t="shared" si="137"/>
        <v/>
      </c>
      <c r="AA118" s="4" t="str">
        <f t="shared" si="138"/>
        <v/>
      </c>
      <c r="AC118" s="6">
        <f t="shared" si="133"/>
        <v>0</v>
      </c>
      <c r="AD118" s="6" t="str">
        <f t="shared" si="134"/>
        <v/>
      </c>
      <c r="AF118" s="4">
        <f t="shared" si="157"/>
        <v>0</v>
      </c>
      <c r="AG118" s="4">
        <f t="shared" si="67"/>
        <v>0</v>
      </c>
      <c r="AH118" s="4" t="str">
        <f t="shared" si="100"/>
        <v/>
      </c>
      <c r="AI118" s="4" t="str">
        <f t="shared" si="158"/>
        <v/>
      </c>
      <c r="AJ118" s="11">
        <f t="shared" si="139"/>
        <v>0</v>
      </c>
      <c r="AK118" s="4" t="str">
        <f t="shared" si="97"/>
        <v/>
      </c>
      <c r="AL118" s="4">
        <v>0</v>
      </c>
      <c r="AM118" s="4" t="str">
        <f t="shared" si="140"/>
        <v xml:space="preserve"> </v>
      </c>
      <c r="AN118" s="4" t="str">
        <f t="shared" si="159"/>
        <v xml:space="preserve">  </v>
      </c>
      <c r="AO118" s="4" t="str">
        <f t="shared" si="141"/>
        <v/>
      </c>
      <c r="AP118" s="4" t="str">
        <f t="shared" si="142"/>
        <v/>
      </c>
      <c r="AU118" s="4" t="str">
        <f t="shared" si="143"/>
        <v/>
      </c>
      <c r="AV118" s="4" t="str">
        <f t="shared" si="144"/>
        <v/>
      </c>
      <c r="AW118" s="4" t="str">
        <f t="shared" si="145"/>
        <v/>
      </c>
      <c r="AX118" s="4" t="str">
        <f t="shared" si="146"/>
        <v/>
      </c>
      <c r="AY118" s="4" t="str">
        <f t="shared" si="147"/>
        <v/>
      </c>
      <c r="AZ118" s="4" t="str">
        <f t="shared" si="148"/>
        <v/>
      </c>
      <c r="BA118" s="4" t="str">
        <f t="shared" si="149"/>
        <v/>
      </c>
      <c r="BB118" s="4" t="str">
        <f t="shared" si="150"/>
        <v/>
      </c>
      <c r="BC118" s="4">
        <f t="shared" si="151"/>
        <v>0</v>
      </c>
      <c r="BD118" s="4" t="str">
        <f t="shared" si="152"/>
        <v>999:99.99</v>
      </c>
      <c r="BE118" s="4" t="str">
        <f t="shared" si="153"/>
        <v>999:99.99</v>
      </c>
      <c r="BF118" s="4" t="str">
        <f t="shared" si="154"/>
        <v>999:99.99</v>
      </c>
      <c r="BG118" s="4" t="str">
        <f t="shared" si="155"/>
        <v>999:99.99</v>
      </c>
      <c r="BH118" s="4" t="str">
        <f t="shared" si="156"/>
        <v>19000100</v>
      </c>
      <c r="BL118">
        <f t="shared" si="131"/>
        <v>0</v>
      </c>
      <c r="BM118">
        <f t="shared" si="99"/>
        <v>0</v>
      </c>
    </row>
    <row r="119" spans="1:65" ht="16.5" hidden="1" customHeight="1">
      <c r="A119" s="7" t="str">
        <f t="shared" si="132"/>
        <v/>
      </c>
      <c r="B119" s="27"/>
      <c r="C119" s="49"/>
      <c r="D119" s="64"/>
      <c r="E119" s="65"/>
      <c r="F119" s="65"/>
      <c r="G119" s="65"/>
      <c r="H119" s="65"/>
      <c r="I119" s="66"/>
      <c r="J119" s="67"/>
      <c r="K119" s="66"/>
      <c r="L119" s="67"/>
      <c r="M119" s="66"/>
      <c r="N119" s="67"/>
      <c r="O119" s="42"/>
      <c r="P119" s="30"/>
      <c r="Q119" s="7" t="str">
        <f t="shared" si="101"/>
        <v/>
      </c>
      <c r="R119" s="7" t="str">
        <f t="shared" si="102"/>
        <v/>
      </c>
      <c r="S119" s="7" t="str">
        <f t="shared" si="103"/>
        <v/>
      </c>
      <c r="T119" s="7" t="str">
        <f t="shared" si="104"/>
        <v/>
      </c>
      <c r="U119" s="69" t="str">
        <f t="shared" si="105"/>
        <v/>
      </c>
      <c r="V119" s="106"/>
      <c r="W119" s="9"/>
      <c r="X119" s="11">
        <f t="shared" si="135"/>
        <v>0</v>
      </c>
      <c r="Y119" s="11">
        <f t="shared" si="136"/>
        <v>0</v>
      </c>
      <c r="Z119" s="4" t="str">
        <f t="shared" si="137"/>
        <v/>
      </c>
      <c r="AA119" s="4" t="str">
        <f t="shared" si="138"/>
        <v/>
      </c>
      <c r="AC119" s="6">
        <f t="shared" si="133"/>
        <v>0</v>
      </c>
      <c r="AD119" s="6" t="str">
        <f t="shared" si="134"/>
        <v/>
      </c>
      <c r="AF119" s="4">
        <f t="shared" si="157"/>
        <v>0</v>
      </c>
      <c r="AG119" s="4">
        <f t="shared" si="67"/>
        <v>0</v>
      </c>
      <c r="AH119" s="4" t="str">
        <f t="shared" si="100"/>
        <v/>
      </c>
      <c r="AI119" s="4" t="str">
        <f t="shared" si="158"/>
        <v/>
      </c>
      <c r="AJ119" s="11">
        <f t="shared" si="139"/>
        <v>0</v>
      </c>
      <c r="AK119" s="4" t="str">
        <f t="shared" si="97"/>
        <v/>
      </c>
      <c r="AL119" s="4">
        <v>0</v>
      </c>
      <c r="AM119" s="4" t="str">
        <f t="shared" si="140"/>
        <v xml:space="preserve"> </v>
      </c>
      <c r="AN119" s="4" t="str">
        <f t="shared" si="159"/>
        <v xml:space="preserve">  </v>
      </c>
      <c r="AO119" s="4" t="str">
        <f t="shared" si="141"/>
        <v/>
      </c>
      <c r="AP119" s="4" t="str">
        <f t="shared" si="142"/>
        <v/>
      </c>
      <c r="AU119" s="4" t="str">
        <f t="shared" si="143"/>
        <v/>
      </c>
      <c r="AV119" s="4" t="str">
        <f t="shared" si="144"/>
        <v/>
      </c>
      <c r="AW119" s="4" t="str">
        <f t="shared" si="145"/>
        <v/>
      </c>
      <c r="AX119" s="4" t="str">
        <f t="shared" si="146"/>
        <v/>
      </c>
      <c r="AY119" s="4" t="str">
        <f t="shared" si="147"/>
        <v/>
      </c>
      <c r="AZ119" s="4" t="str">
        <f t="shared" si="148"/>
        <v/>
      </c>
      <c r="BA119" s="4" t="str">
        <f t="shared" si="149"/>
        <v/>
      </c>
      <c r="BB119" s="4" t="str">
        <f t="shared" si="150"/>
        <v/>
      </c>
      <c r="BC119" s="4">
        <f t="shared" si="151"/>
        <v>0</v>
      </c>
      <c r="BD119" s="4" t="str">
        <f t="shared" si="152"/>
        <v>999:99.99</v>
      </c>
      <c r="BE119" s="4" t="str">
        <f t="shared" si="153"/>
        <v>999:99.99</v>
      </c>
      <c r="BF119" s="4" t="str">
        <f t="shared" si="154"/>
        <v>999:99.99</v>
      </c>
      <c r="BG119" s="4" t="str">
        <f t="shared" si="155"/>
        <v>999:99.99</v>
      </c>
      <c r="BH119" s="4" t="str">
        <f t="shared" si="156"/>
        <v>19000100</v>
      </c>
      <c r="BL119">
        <f t="shared" si="131"/>
        <v>0</v>
      </c>
      <c r="BM119">
        <f t="shared" si="99"/>
        <v>0</v>
      </c>
    </row>
    <row r="120" spans="1:65" ht="16.5" hidden="1" customHeight="1">
      <c r="A120" s="7" t="str">
        <f t="shared" si="132"/>
        <v/>
      </c>
      <c r="B120" s="27"/>
      <c r="C120" s="49"/>
      <c r="D120" s="64"/>
      <c r="E120" s="65"/>
      <c r="F120" s="65"/>
      <c r="G120" s="65"/>
      <c r="H120" s="65"/>
      <c r="I120" s="66"/>
      <c r="J120" s="67"/>
      <c r="K120" s="66"/>
      <c r="L120" s="67"/>
      <c r="M120" s="66"/>
      <c r="N120" s="67"/>
      <c r="O120" s="42"/>
      <c r="P120" s="30"/>
      <c r="Q120" s="7" t="str">
        <f t="shared" si="101"/>
        <v/>
      </c>
      <c r="R120" s="7" t="str">
        <f t="shared" si="102"/>
        <v/>
      </c>
      <c r="S120" s="7" t="str">
        <f t="shared" si="103"/>
        <v/>
      </c>
      <c r="T120" s="7" t="str">
        <f t="shared" si="104"/>
        <v/>
      </c>
      <c r="U120" s="69" t="str">
        <f t="shared" si="105"/>
        <v/>
      </c>
      <c r="V120" s="106"/>
      <c r="W120" s="9"/>
      <c r="X120" s="11">
        <f t="shared" si="135"/>
        <v>0</v>
      </c>
      <c r="Y120" s="11">
        <f t="shared" si="136"/>
        <v>0</v>
      </c>
      <c r="Z120" s="4" t="str">
        <f t="shared" si="137"/>
        <v/>
      </c>
      <c r="AA120" s="4" t="str">
        <f t="shared" si="138"/>
        <v/>
      </c>
      <c r="AC120" s="6">
        <f t="shared" si="133"/>
        <v>0</v>
      </c>
      <c r="AD120" s="6" t="str">
        <f t="shared" si="134"/>
        <v/>
      </c>
      <c r="AF120" s="4">
        <f t="shared" si="157"/>
        <v>0</v>
      </c>
      <c r="AG120" s="4">
        <f t="shared" si="67"/>
        <v>0</v>
      </c>
      <c r="AH120" s="4" t="str">
        <f t="shared" si="100"/>
        <v/>
      </c>
      <c r="AI120" s="4" t="str">
        <f t="shared" si="158"/>
        <v/>
      </c>
      <c r="AJ120" s="11">
        <f t="shared" si="139"/>
        <v>0</v>
      </c>
      <c r="AK120" s="4" t="str">
        <f t="shared" si="97"/>
        <v/>
      </c>
      <c r="AL120" s="4">
        <v>0</v>
      </c>
      <c r="AM120" s="4" t="str">
        <f t="shared" si="140"/>
        <v xml:space="preserve"> </v>
      </c>
      <c r="AN120" s="4" t="str">
        <f t="shared" si="159"/>
        <v xml:space="preserve">  </v>
      </c>
      <c r="AO120" s="4" t="str">
        <f t="shared" si="141"/>
        <v/>
      </c>
      <c r="AP120" s="4" t="str">
        <f t="shared" si="142"/>
        <v/>
      </c>
      <c r="AU120" s="4" t="str">
        <f t="shared" si="143"/>
        <v/>
      </c>
      <c r="AV120" s="4" t="str">
        <f t="shared" si="144"/>
        <v/>
      </c>
      <c r="AW120" s="4" t="str">
        <f t="shared" si="145"/>
        <v/>
      </c>
      <c r="AX120" s="4" t="str">
        <f t="shared" si="146"/>
        <v/>
      </c>
      <c r="AY120" s="4" t="str">
        <f t="shared" si="147"/>
        <v/>
      </c>
      <c r="AZ120" s="4" t="str">
        <f t="shared" si="148"/>
        <v/>
      </c>
      <c r="BA120" s="4" t="str">
        <f t="shared" si="149"/>
        <v/>
      </c>
      <c r="BB120" s="4" t="str">
        <f t="shared" si="150"/>
        <v/>
      </c>
      <c r="BC120" s="4">
        <f t="shared" si="151"/>
        <v>0</v>
      </c>
      <c r="BD120" s="4" t="str">
        <f t="shared" si="152"/>
        <v>999:99.99</v>
      </c>
      <c r="BE120" s="4" t="str">
        <f t="shared" si="153"/>
        <v>999:99.99</v>
      </c>
      <c r="BF120" s="4" t="str">
        <f t="shared" si="154"/>
        <v>999:99.99</v>
      </c>
      <c r="BG120" s="4" t="str">
        <f t="shared" si="155"/>
        <v>999:99.99</v>
      </c>
      <c r="BH120" s="4" t="str">
        <f t="shared" si="156"/>
        <v>19000100</v>
      </c>
      <c r="BL120">
        <f t="shared" si="131"/>
        <v>0</v>
      </c>
      <c r="BM120">
        <f t="shared" si="99"/>
        <v>0</v>
      </c>
    </row>
    <row r="121" spans="1:65" ht="16.5" hidden="1" customHeight="1">
      <c r="A121" s="7" t="str">
        <f t="shared" si="132"/>
        <v/>
      </c>
      <c r="B121" s="27"/>
      <c r="C121" s="49"/>
      <c r="D121" s="64"/>
      <c r="E121" s="65"/>
      <c r="F121" s="65"/>
      <c r="G121" s="65"/>
      <c r="H121" s="65"/>
      <c r="I121" s="66"/>
      <c r="J121" s="67"/>
      <c r="K121" s="66"/>
      <c r="L121" s="67"/>
      <c r="M121" s="66"/>
      <c r="N121" s="67"/>
      <c r="O121" s="42"/>
      <c r="P121" s="30"/>
      <c r="Q121" s="7" t="str">
        <f t="shared" si="101"/>
        <v/>
      </c>
      <c r="R121" s="7" t="str">
        <f t="shared" si="102"/>
        <v/>
      </c>
      <c r="S121" s="7" t="str">
        <f t="shared" si="103"/>
        <v/>
      </c>
      <c r="T121" s="7" t="str">
        <f t="shared" si="104"/>
        <v/>
      </c>
      <c r="U121" s="69" t="str">
        <f t="shared" si="105"/>
        <v/>
      </c>
      <c r="V121" s="106"/>
      <c r="W121" s="9"/>
      <c r="X121" s="11">
        <f t="shared" si="135"/>
        <v>0</v>
      </c>
      <c r="Y121" s="11">
        <f t="shared" si="136"/>
        <v>0</v>
      </c>
      <c r="Z121" s="4" t="str">
        <f t="shared" si="137"/>
        <v/>
      </c>
      <c r="AA121" s="4" t="str">
        <f t="shared" si="138"/>
        <v/>
      </c>
      <c r="AC121" s="6">
        <f t="shared" si="133"/>
        <v>0</v>
      </c>
      <c r="AD121" s="6" t="str">
        <f t="shared" si="134"/>
        <v/>
      </c>
      <c r="AF121" s="4">
        <f t="shared" si="157"/>
        <v>0</v>
      </c>
      <c r="AG121" s="4">
        <f t="shared" si="67"/>
        <v>0</v>
      </c>
      <c r="AH121" s="4" t="str">
        <f t="shared" si="100"/>
        <v/>
      </c>
      <c r="AI121" s="4" t="str">
        <f t="shared" si="158"/>
        <v/>
      </c>
      <c r="AJ121" s="11">
        <f t="shared" si="139"/>
        <v>0</v>
      </c>
      <c r="AK121" s="4" t="str">
        <f t="shared" si="97"/>
        <v/>
      </c>
      <c r="AL121" s="4">
        <v>0</v>
      </c>
      <c r="AM121" s="4" t="str">
        <f t="shared" si="140"/>
        <v xml:space="preserve"> </v>
      </c>
      <c r="AN121" s="4" t="str">
        <f t="shared" si="159"/>
        <v xml:space="preserve">  </v>
      </c>
      <c r="AO121" s="4" t="str">
        <f t="shared" si="141"/>
        <v/>
      </c>
      <c r="AP121" s="4" t="str">
        <f t="shared" si="142"/>
        <v/>
      </c>
      <c r="AU121" s="4" t="str">
        <f t="shared" si="143"/>
        <v/>
      </c>
      <c r="AV121" s="4" t="str">
        <f t="shared" si="144"/>
        <v/>
      </c>
      <c r="AW121" s="4" t="str">
        <f t="shared" si="145"/>
        <v/>
      </c>
      <c r="AX121" s="4" t="str">
        <f t="shared" si="146"/>
        <v/>
      </c>
      <c r="AY121" s="4" t="str">
        <f t="shared" si="147"/>
        <v/>
      </c>
      <c r="AZ121" s="4" t="str">
        <f t="shared" si="148"/>
        <v/>
      </c>
      <c r="BA121" s="4" t="str">
        <f t="shared" si="149"/>
        <v/>
      </c>
      <c r="BB121" s="4" t="str">
        <f t="shared" si="150"/>
        <v/>
      </c>
      <c r="BC121" s="4">
        <f t="shared" si="151"/>
        <v>0</v>
      </c>
      <c r="BD121" s="4" t="str">
        <f t="shared" si="152"/>
        <v>999:99.99</v>
      </c>
      <c r="BE121" s="4" t="str">
        <f t="shared" si="153"/>
        <v>999:99.99</v>
      </c>
      <c r="BF121" s="4" t="str">
        <f t="shared" si="154"/>
        <v>999:99.99</v>
      </c>
      <c r="BG121" s="4" t="str">
        <f t="shared" si="155"/>
        <v>999:99.99</v>
      </c>
      <c r="BH121" s="4" t="str">
        <f t="shared" si="156"/>
        <v>19000100</v>
      </c>
      <c r="BL121">
        <f t="shared" si="131"/>
        <v>0</v>
      </c>
      <c r="BM121">
        <f t="shared" si="99"/>
        <v>0</v>
      </c>
    </row>
    <row r="122" spans="1:65" ht="16.5" hidden="1" customHeight="1">
      <c r="A122" s="7" t="str">
        <f t="shared" si="132"/>
        <v/>
      </c>
      <c r="B122" s="27"/>
      <c r="C122" s="49"/>
      <c r="D122" s="64"/>
      <c r="E122" s="65"/>
      <c r="F122" s="65"/>
      <c r="G122" s="65"/>
      <c r="H122" s="65"/>
      <c r="I122" s="66"/>
      <c r="J122" s="67"/>
      <c r="K122" s="66"/>
      <c r="L122" s="67"/>
      <c r="M122" s="66"/>
      <c r="N122" s="67"/>
      <c r="O122" s="42"/>
      <c r="P122" s="30"/>
      <c r="Q122" s="7" t="str">
        <f t="shared" si="101"/>
        <v/>
      </c>
      <c r="R122" s="7" t="str">
        <f t="shared" si="102"/>
        <v/>
      </c>
      <c r="S122" s="7" t="str">
        <f t="shared" si="103"/>
        <v/>
      </c>
      <c r="T122" s="7" t="str">
        <f t="shared" si="104"/>
        <v/>
      </c>
      <c r="U122" s="69" t="str">
        <f t="shared" si="105"/>
        <v/>
      </c>
      <c r="V122" s="106"/>
      <c r="W122" s="9"/>
      <c r="X122" s="11">
        <f t="shared" si="135"/>
        <v>0</v>
      </c>
      <c r="Y122" s="11">
        <f t="shared" si="136"/>
        <v>0</v>
      </c>
      <c r="Z122" s="4" t="str">
        <f t="shared" si="137"/>
        <v/>
      </c>
      <c r="AA122" s="4" t="str">
        <f t="shared" si="138"/>
        <v/>
      </c>
      <c r="AC122" s="6">
        <f t="shared" si="133"/>
        <v>0</v>
      </c>
      <c r="AD122" s="6" t="str">
        <f t="shared" si="134"/>
        <v/>
      </c>
      <c r="AF122" s="4">
        <f t="shared" si="157"/>
        <v>0</v>
      </c>
      <c r="AG122" s="4">
        <f t="shared" si="67"/>
        <v>0</v>
      </c>
      <c r="AH122" s="4" t="str">
        <f t="shared" si="100"/>
        <v/>
      </c>
      <c r="AI122" s="4" t="str">
        <f t="shared" si="158"/>
        <v/>
      </c>
      <c r="AJ122" s="11">
        <f t="shared" si="139"/>
        <v>0</v>
      </c>
      <c r="AK122" s="4" t="str">
        <f t="shared" si="97"/>
        <v/>
      </c>
      <c r="AL122" s="4">
        <v>0</v>
      </c>
      <c r="AM122" s="4" t="str">
        <f t="shared" si="140"/>
        <v xml:space="preserve"> </v>
      </c>
      <c r="AN122" s="4" t="str">
        <f t="shared" si="159"/>
        <v xml:space="preserve">  </v>
      </c>
      <c r="AO122" s="4" t="str">
        <f t="shared" si="141"/>
        <v/>
      </c>
      <c r="AP122" s="4" t="str">
        <f t="shared" si="142"/>
        <v/>
      </c>
      <c r="AU122" s="4" t="str">
        <f t="shared" si="143"/>
        <v/>
      </c>
      <c r="AV122" s="4" t="str">
        <f t="shared" si="144"/>
        <v/>
      </c>
      <c r="AW122" s="4" t="str">
        <f t="shared" si="145"/>
        <v/>
      </c>
      <c r="AX122" s="4" t="str">
        <f t="shared" si="146"/>
        <v/>
      </c>
      <c r="AY122" s="4" t="str">
        <f t="shared" si="147"/>
        <v/>
      </c>
      <c r="AZ122" s="4" t="str">
        <f t="shared" si="148"/>
        <v/>
      </c>
      <c r="BA122" s="4" t="str">
        <f t="shared" si="149"/>
        <v/>
      </c>
      <c r="BB122" s="4" t="str">
        <f t="shared" si="150"/>
        <v/>
      </c>
      <c r="BC122" s="4">
        <f t="shared" si="151"/>
        <v>0</v>
      </c>
      <c r="BD122" s="4" t="str">
        <f t="shared" si="152"/>
        <v>999:99.99</v>
      </c>
      <c r="BE122" s="4" t="str">
        <f t="shared" si="153"/>
        <v>999:99.99</v>
      </c>
      <c r="BF122" s="4" t="str">
        <f t="shared" si="154"/>
        <v>999:99.99</v>
      </c>
      <c r="BG122" s="4" t="str">
        <f t="shared" si="155"/>
        <v>999:99.99</v>
      </c>
      <c r="BH122" s="4" t="str">
        <f t="shared" si="156"/>
        <v>19000100</v>
      </c>
      <c r="BL122">
        <f t="shared" si="131"/>
        <v>0</v>
      </c>
      <c r="BM122">
        <f t="shared" si="99"/>
        <v>0</v>
      </c>
    </row>
    <row r="123" spans="1:65" ht="16.5" hidden="1" customHeight="1">
      <c r="A123" s="7" t="str">
        <f t="shared" si="132"/>
        <v/>
      </c>
      <c r="B123" s="27"/>
      <c r="C123" s="49"/>
      <c r="D123" s="64"/>
      <c r="E123" s="65"/>
      <c r="F123" s="65"/>
      <c r="G123" s="65"/>
      <c r="H123" s="65"/>
      <c r="I123" s="66"/>
      <c r="J123" s="67"/>
      <c r="K123" s="66"/>
      <c r="L123" s="67"/>
      <c r="M123" s="66"/>
      <c r="N123" s="67"/>
      <c r="O123" s="42"/>
      <c r="P123" s="30"/>
      <c r="Q123" s="7" t="str">
        <f t="shared" si="101"/>
        <v/>
      </c>
      <c r="R123" s="7" t="str">
        <f t="shared" si="102"/>
        <v/>
      </c>
      <c r="S123" s="7" t="str">
        <f t="shared" si="103"/>
        <v/>
      </c>
      <c r="T123" s="7" t="str">
        <f t="shared" si="104"/>
        <v/>
      </c>
      <c r="U123" s="69" t="str">
        <f t="shared" si="105"/>
        <v/>
      </c>
      <c r="V123" s="106"/>
      <c r="W123" s="9"/>
      <c r="X123" s="11">
        <f t="shared" si="135"/>
        <v>0</v>
      </c>
      <c r="Y123" s="11">
        <f t="shared" si="136"/>
        <v>0</v>
      </c>
      <c r="Z123" s="4" t="str">
        <f t="shared" si="137"/>
        <v/>
      </c>
      <c r="AA123" s="4" t="str">
        <f t="shared" si="138"/>
        <v/>
      </c>
      <c r="AC123" s="6">
        <f t="shared" si="133"/>
        <v>0</v>
      </c>
      <c r="AD123" s="6" t="str">
        <f t="shared" si="134"/>
        <v/>
      </c>
      <c r="AF123" s="4">
        <f t="shared" si="157"/>
        <v>0</v>
      </c>
      <c r="AG123" s="4">
        <f t="shared" si="67"/>
        <v>0</v>
      </c>
      <c r="AH123" s="4" t="str">
        <f t="shared" si="100"/>
        <v/>
      </c>
      <c r="AI123" s="4" t="str">
        <f t="shared" si="158"/>
        <v/>
      </c>
      <c r="AJ123" s="11">
        <f t="shared" si="139"/>
        <v>0</v>
      </c>
      <c r="AK123" s="4" t="str">
        <f t="shared" si="97"/>
        <v/>
      </c>
      <c r="AL123" s="4">
        <v>0</v>
      </c>
      <c r="AM123" s="4" t="str">
        <f t="shared" si="140"/>
        <v xml:space="preserve"> </v>
      </c>
      <c r="AN123" s="4" t="str">
        <f t="shared" si="159"/>
        <v xml:space="preserve">  </v>
      </c>
      <c r="AO123" s="4" t="str">
        <f t="shared" si="141"/>
        <v/>
      </c>
      <c r="AP123" s="4" t="str">
        <f t="shared" si="142"/>
        <v/>
      </c>
      <c r="AU123" s="4" t="str">
        <f t="shared" si="143"/>
        <v/>
      </c>
      <c r="AV123" s="4" t="str">
        <f t="shared" si="144"/>
        <v/>
      </c>
      <c r="AW123" s="4" t="str">
        <f t="shared" si="145"/>
        <v/>
      </c>
      <c r="AX123" s="4" t="str">
        <f t="shared" si="146"/>
        <v/>
      </c>
      <c r="AY123" s="4" t="str">
        <f t="shared" si="147"/>
        <v/>
      </c>
      <c r="AZ123" s="4" t="str">
        <f t="shared" si="148"/>
        <v/>
      </c>
      <c r="BA123" s="4" t="str">
        <f t="shared" si="149"/>
        <v/>
      </c>
      <c r="BB123" s="4" t="str">
        <f t="shared" si="150"/>
        <v/>
      </c>
      <c r="BC123" s="4">
        <f t="shared" si="151"/>
        <v>0</v>
      </c>
      <c r="BD123" s="4" t="str">
        <f t="shared" si="152"/>
        <v>999:99.99</v>
      </c>
      <c r="BE123" s="4" t="str">
        <f t="shared" si="153"/>
        <v>999:99.99</v>
      </c>
      <c r="BF123" s="4" t="str">
        <f t="shared" si="154"/>
        <v>999:99.99</v>
      </c>
      <c r="BG123" s="4" t="str">
        <f t="shared" si="155"/>
        <v>999:99.99</v>
      </c>
      <c r="BH123" s="4" t="str">
        <f t="shared" si="156"/>
        <v>19000100</v>
      </c>
      <c r="BL123">
        <f t="shared" si="131"/>
        <v>0</v>
      </c>
      <c r="BM123">
        <f t="shared" si="99"/>
        <v>0</v>
      </c>
    </row>
    <row r="124" spans="1:65" ht="16.5" hidden="1" customHeight="1">
      <c r="A124" s="7" t="str">
        <f t="shared" si="132"/>
        <v/>
      </c>
      <c r="B124" s="27"/>
      <c r="C124" s="49"/>
      <c r="D124" s="64"/>
      <c r="E124" s="65"/>
      <c r="F124" s="65"/>
      <c r="G124" s="65"/>
      <c r="H124" s="65"/>
      <c r="I124" s="66"/>
      <c r="J124" s="67"/>
      <c r="K124" s="66"/>
      <c r="L124" s="67"/>
      <c r="M124" s="66"/>
      <c r="N124" s="67"/>
      <c r="O124" s="42"/>
      <c r="P124" s="30"/>
      <c r="Q124" s="7" t="str">
        <f t="shared" si="101"/>
        <v/>
      </c>
      <c r="R124" s="7" t="str">
        <f t="shared" si="102"/>
        <v/>
      </c>
      <c r="S124" s="7" t="str">
        <f t="shared" si="103"/>
        <v/>
      </c>
      <c r="T124" s="7" t="str">
        <f t="shared" si="104"/>
        <v/>
      </c>
      <c r="U124" s="69" t="str">
        <f t="shared" si="105"/>
        <v/>
      </c>
      <c r="V124" s="106"/>
      <c r="W124" s="9"/>
      <c r="X124" s="11">
        <f t="shared" si="135"/>
        <v>0</v>
      </c>
      <c r="Y124" s="11">
        <f t="shared" si="136"/>
        <v>0</v>
      </c>
      <c r="Z124" s="4" t="str">
        <f t="shared" si="137"/>
        <v/>
      </c>
      <c r="AA124" s="4" t="str">
        <f t="shared" si="138"/>
        <v/>
      </c>
      <c r="AC124" s="6">
        <f t="shared" si="133"/>
        <v>0</v>
      </c>
      <c r="AD124" s="6" t="str">
        <f t="shared" si="134"/>
        <v/>
      </c>
      <c r="AF124" s="4">
        <f t="shared" si="157"/>
        <v>0</v>
      </c>
      <c r="AG124" s="4">
        <f t="shared" si="67"/>
        <v>0</v>
      </c>
      <c r="AH124" s="4" t="str">
        <f t="shared" si="100"/>
        <v/>
      </c>
      <c r="AI124" s="4" t="str">
        <f t="shared" si="158"/>
        <v/>
      </c>
      <c r="AJ124" s="11">
        <f t="shared" si="139"/>
        <v>0</v>
      </c>
      <c r="AK124" s="4" t="str">
        <f t="shared" si="97"/>
        <v/>
      </c>
      <c r="AL124" s="4">
        <v>0</v>
      </c>
      <c r="AM124" s="4" t="str">
        <f t="shared" si="140"/>
        <v xml:space="preserve"> </v>
      </c>
      <c r="AN124" s="4" t="str">
        <f t="shared" si="159"/>
        <v xml:space="preserve">  </v>
      </c>
      <c r="AO124" s="4" t="str">
        <f t="shared" si="141"/>
        <v/>
      </c>
      <c r="AP124" s="4" t="str">
        <f t="shared" si="142"/>
        <v/>
      </c>
      <c r="AU124" s="4" t="str">
        <f t="shared" si="143"/>
        <v/>
      </c>
      <c r="AV124" s="4" t="str">
        <f t="shared" si="144"/>
        <v/>
      </c>
      <c r="AW124" s="4" t="str">
        <f t="shared" si="145"/>
        <v/>
      </c>
      <c r="AX124" s="4" t="str">
        <f t="shared" si="146"/>
        <v/>
      </c>
      <c r="AY124" s="4" t="str">
        <f t="shared" si="147"/>
        <v/>
      </c>
      <c r="AZ124" s="4" t="str">
        <f t="shared" si="148"/>
        <v/>
      </c>
      <c r="BA124" s="4" t="str">
        <f t="shared" si="149"/>
        <v/>
      </c>
      <c r="BB124" s="4" t="str">
        <f t="shared" si="150"/>
        <v/>
      </c>
      <c r="BC124" s="4">
        <f t="shared" si="151"/>
        <v>0</v>
      </c>
      <c r="BD124" s="4" t="str">
        <f t="shared" si="152"/>
        <v>999:99.99</v>
      </c>
      <c r="BE124" s="4" t="str">
        <f t="shared" si="153"/>
        <v>999:99.99</v>
      </c>
      <c r="BF124" s="4" t="str">
        <f t="shared" si="154"/>
        <v>999:99.99</v>
      </c>
      <c r="BG124" s="4" t="str">
        <f t="shared" si="155"/>
        <v>999:99.99</v>
      </c>
      <c r="BH124" s="4" t="str">
        <f t="shared" si="156"/>
        <v>19000100</v>
      </c>
      <c r="BL124">
        <f t="shared" si="131"/>
        <v>0</v>
      </c>
      <c r="BM124">
        <f t="shared" si="99"/>
        <v>0</v>
      </c>
    </row>
    <row r="125" spans="1:65" ht="16.5" hidden="1" customHeight="1">
      <c r="A125" s="7" t="str">
        <f t="shared" si="132"/>
        <v/>
      </c>
      <c r="B125" s="27"/>
      <c r="C125" s="49"/>
      <c r="D125" s="64"/>
      <c r="E125" s="65"/>
      <c r="F125" s="65"/>
      <c r="G125" s="65"/>
      <c r="H125" s="65"/>
      <c r="I125" s="66"/>
      <c r="J125" s="67"/>
      <c r="K125" s="66"/>
      <c r="L125" s="67"/>
      <c r="M125" s="66"/>
      <c r="N125" s="67"/>
      <c r="O125" s="42"/>
      <c r="P125" s="30"/>
      <c r="Q125" s="7" t="str">
        <f t="shared" si="101"/>
        <v/>
      </c>
      <c r="R125" s="7" t="str">
        <f t="shared" si="102"/>
        <v/>
      </c>
      <c r="S125" s="7" t="str">
        <f t="shared" si="103"/>
        <v/>
      </c>
      <c r="T125" s="7" t="str">
        <f t="shared" si="104"/>
        <v/>
      </c>
      <c r="U125" s="69" t="str">
        <f t="shared" si="105"/>
        <v/>
      </c>
      <c r="V125" s="106"/>
      <c r="W125" s="9"/>
      <c r="X125" s="11">
        <f t="shared" si="135"/>
        <v>0</v>
      </c>
      <c r="Y125" s="11">
        <f t="shared" si="136"/>
        <v>0</v>
      </c>
      <c r="Z125" s="4" t="str">
        <f t="shared" si="137"/>
        <v/>
      </c>
      <c r="AA125" s="4" t="str">
        <f t="shared" si="138"/>
        <v/>
      </c>
      <c r="AC125" s="6">
        <f t="shared" si="133"/>
        <v>0</v>
      </c>
      <c r="AD125" s="6" t="str">
        <f t="shared" si="134"/>
        <v/>
      </c>
      <c r="AF125" s="4">
        <f t="shared" si="157"/>
        <v>0</v>
      </c>
      <c r="AG125" s="4">
        <f t="shared" si="67"/>
        <v>0</v>
      </c>
      <c r="AH125" s="4" t="str">
        <f t="shared" si="100"/>
        <v/>
      </c>
      <c r="AI125" s="4" t="str">
        <f t="shared" si="158"/>
        <v/>
      </c>
      <c r="AJ125" s="11">
        <f t="shared" si="139"/>
        <v>0</v>
      </c>
      <c r="AK125" s="4" t="str">
        <f t="shared" si="97"/>
        <v/>
      </c>
      <c r="AL125" s="4">
        <v>0</v>
      </c>
      <c r="AM125" s="4" t="str">
        <f t="shared" si="140"/>
        <v xml:space="preserve"> </v>
      </c>
      <c r="AN125" s="4" t="str">
        <f t="shared" si="159"/>
        <v xml:space="preserve">  </v>
      </c>
      <c r="AO125" s="4" t="str">
        <f t="shared" si="141"/>
        <v/>
      </c>
      <c r="AP125" s="4" t="str">
        <f t="shared" si="142"/>
        <v/>
      </c>
      <c r="AU125" s="4" t="str">
        <f t="shared" si="143"/>
        <v/>
      </c>
      <c r="AV125" s="4" t="str">
        <f t="shared" si="144"/>
        <v/>
      </c>
      <c r="AW125" s="4" t="str">
        <f t="shared" si="145"/>
        <v/>
      </c>
      <c r="AX125" s="4" t="str">
        <f t="shared" si="146"/>
        <v/>
      </c>
      <c r="AY125" s="4" t="str">
        <f t="shared" si="147"/>
        <v/>
      </c>
      <c r="AZ125" s="4" t="str">
        <f t="shared" si="148"/>
        <v/>
      </c>
      <c r="BA125" s="4" t="str">
        <f t="shared" si="149"/>
        <v/>
      </c>
      <c r="BB125" s="4" t="str">
        <f t="shared" si="150"/>
        <v/>
      </c>
      <c r="BC125" s="4">
        <f t="shared" si="151"/>
        <v>0</v>
      </c>
      <c r="BD125" s="4" t="str">
        <f t="shared" si="152"/>
        <v>999:99.99</v>
      </c>
      <c r="BE125" s="4" t="str">
        <f t="shared" si="153"/>
        <v>999:99.99</v>
      </c>
      <c r="BF125" s="4" t="str">
        <f t="shared" si="154"/>
        <v>999:99.99</v>
      </c>
      <c r="BG125" s="4" t="str">
        <f t="shared" si="155"/>
        <v>999:99.99</v>
      </c>
      <c r="BH125" s="4" t="str">
        <f t="shared" si="156"/>
        <v>19000100</v>
      </c>
      <c r="BL125">
        <f t="shared" si="131"/>
        <v>0</v>
      </c>
      <c r="BM125">
        <f t="shared" si="99"/>
        <v>0</v>
      </c>
    </row>
    <row r="126" spans="1:65" ht="16.5" hidden="1" customHeight="1">
      <c r="A126" s="7" t="str">
        <f t="shared" si="132"/>
        <v/>
      </c>
      <c r="B126" s="27"/>
      <c r="C126" s="49"/>
      <c r="D126" s="64"/>
      <c r="E126" s="65"/>
      <c r="F126" s="65"/>
      <c r="G126" s="65"/>
      <c r="H126" s="65"/>
      <c r="I126" s="66"/>
      <c r="J126" s="67"/>
      <c r="K126" s="66"/>
      <c r="L126" s="67"/>
      <c r="M126" s="66"/>
      <c r="N126" s="67"/>
      <c r="O126" s="42"/>
      <c r="P126" s="30"/>
      <c r="Q126" s="7" t="str">
        <f t="shared" si="101"/>
        <v/>
      </c>
      <c r="R126" s="7" t="str">
        <f t="shared" si="102"/>
        <v/>
      </c>
      <c r="S126" s="7" t="str">
        <f t="shared" si="103"/>
        <v/>
      </c>
      <c r="T126" s="7" t="str">
        <f t="shared" si="104"/>
        <v/>
      </c>
      <c r="U126" s="69" t="str">
        <f t="shared" si="105"/>
        <v/>
      </c>
      <c r="V126" s="106"/>
      <c r="W126" s="9"/>
      <c r="X126" s="11">
        <f t="shared" si="135"/>
        <v>0</v>
      </c>
      <c r="Y126" s="11">
        <f t="shared" si="136"/>
        <v>0</v>
      </c>
      <c r="Z126" s="4" t="str">
        <f t="shared" si="137"/>
        <v/>
      </c>
      <c r="AA126" s="4" t="str">
        <f t="shared" si="138"/>
        <v/>
      </c>
      <c r="AC126" s="6">
        <f t="shared" si="133"/>
        <v>0</v>
      </c>
      <c r="AD126" s="6" t="str">
        <f t="shared" si="134"/>
        <v/>
      </c>
      <c r="AF126" s="4">
        <f t="shared" si="157"/>
        <v>0</v>
      </c>
      <c r="AG126" s="4">
        <f t="shared" si="67"/>
        <v>0</v>
      </c>
      <c r="AH126" s="4" t="str">
        <f t="shared" si="100"/>
        <v/>
      </c>
      <c r="AI126" s="4" t="str">
        <f t="shared" si="158"/>
        <v/>
      </c>
      <c r="AJ126" s="11">
        <f t="shared" si="139"/>
        <v>0</v>
      </c>
      <c r="AK126" s="4" t="str">
        <f t="shared" si="97"/>
        <v/>
      </c>
      <c r="AL126" s="4">
        <v>0</v>
      </c>
      <c r="AM126" s="4" t="str">
        <f t="shared" si="140"/>
        <v xml:space="preserve"> </v>
      </c>
      <c r="AN126" s="4" t="str">
        <f t="shared" si="159"/>
        <v xml:space="preserve">  </v>
      </c>
      <c r="AO126" s="4" t="str">
        <f t="shared" si="141"/>
        <v/>
      </c>
      <c r="AP126" s="4" t="str">
        <f t="shared" si="142"/>
        <v/>
      </c>
      <c r="AU126" s="4" t="str">
        <f t="shared" si="143"/>
        <v/>
      </c>
      <c r="AV126" s="4" t="str">
        <f t="shared" si="144"/>
        <v/>
      </c>
      <c r="AW126" s="4" t="str">
        <f t="shared" si="145"/>
        <v/>
      </c>
      <c r="AX126" s="4" t="str">
        <f t="shared" si="146"/>
        <v/>
      </c>
      <c r="AY126" s="4" t="str">
        <f t="shared" si="147"/>
        <v/>
      </c>
      <c r="AZ126" s="4" t="str">
        <f t="shared" si="148"/>
        <v/>
      </c>
      <c r="BA126" s="4" t="str">
        <f t="shared" si="149"/>
        <v/>
      </c>
      <c r="BB126" s="4" t="str">
        <f t="shared" si="150"/>
        <v/>
      </c>
      <c r="BC126" s="4">
        <f t="shared" si="151"/>
        <v>0</v>
      </c>
      <c r="BD126" s="4" t="str">
        <f t="shared" si="152"/>
        <v>999:99.99</v>
      </c>
      <c r="BE126" s="4" t="str">
        <f t="shared" si="153"/>
        <v>999:99.99</v>
      </c>
      <c r="BF126" s="4" t="str">
        <f t="shared" si="154"/>
        <v>999:99.99</v>
      </c>
      <c r="BG126" s="4" t="str">
        <f t="shared" si="155"/>
        <v>999:99.99</v>
      </c>
      <c r="BH126" s="4" t="str">
        <f t="shared" si="156"/>
        <v>19000100</v>
      </c>
      <c r="BL126">
        <f t="shared" si="131"/>
        <v>0</v>
      </c>
      <c r="BM126">
        <f t="shared" si="99"/>
        <v>0</v>
      </c>
    </row>
    <row r="127" spans="1:65" ht="16.5" hidden="1" customHeight="1">
      <c r="A127" s="7" t="str">
        <f t="shared" si="132"/>
        <v/>
      </c>
      <c r="B127" s="27"/>
      <c r="C127" s="49"/>
      <c r="D127" s="64"/>
      <c r="E127" s="65"/>
      <c r="F127" s="65"/>
      <c r="G127" s="65"/>
      <c r="H127" s="65"/>
      <c r="I127" s="66"/>
      <c r="J127" s="67"/>
      <c r="K127" s="66"/>
      <c r="L127" s="67"/>
      <c r="M127" s="66"/>
      <c r="N127" s="67"/>
      <c r="O127" s="42"/>
      <c r="P127" s="30"/>
      <c r="Q127" s="7" t="str">
        <f t="shared" si="101"/>
        <v/>
      </c>
      <c r="R127" s="7" t="str">
        <f t="shared" si="102"/>
        <v/>
      </c>
      <c r="S127" s="7" t="str">
        <f t="shared" si="103"/>
        <v/>
      </c>
      <c r="T127" s="7" t="str">
        <f t="shared" si="104"/>
        <v/>
      </c>
      <c r="U127" s="69" t="str">
        <f t="shared" si="105"/>
        <v/>
      </c>
      <c r="V127" s="106"/>
      <c r="W127" s="9"/>
      <c r="X127" s="11">
        <f t="shared" si="135"/>
        <v>0</v>
      </c>
      <c r="Y127" s="11">
        <f t="shared" si="136"/>
        <v>0</v>
      </c>
      <c r="Z127" s="4" t="str">
        <f t="shared" si="137"/>
        <v/>
      </c>
      <c r="AA127" s="4" t="str">
        <f t="shared" si="138"/>
        <v/>
      </c>
      <c r="AC127" s="6">
        <f t="shared" si="133"/>
        <v>0</v>
      </c>
      <c r="AD127" s="6" t="str">
        <f t="shared" si="134"/>
        <v/>
      </c>
      <c r="AF127" s="4">
        <f t="shared" si="157"/>
        <v>0</v>
      </c>
      <c r="AG127" s="4">
        <f t="shared" si="67"/>
        <v>0</v>
      </c>
      <c r="AH127" s="4" t="str">
        <f t="shared" si="100"/>
        <v/>
      </c>
      <c r="AI127" s="4" t="str">
        <f t="shared" si="158"/>
        <v/>
      </c>
      <c r="AJ127" s="11">
        <f t="shared" si="139"/>
        <v>0</v>
      </c>
      <c r="AK127" s="4" t="str">
        <f t="shared" si="97"/>
        <v/>
      </c>
      <c r="AL127" s="4">
        <v>0</v>
      </c>
      <c r="AM127" s="4" t="str">
        <f t="shared" si="140"/>
        <v xml:space="preserve"> </v>
      </c>
      <c r="AN127" s="4" t="str">
        <f t="shared" si="159"/>
        <v xml:space="preserve">  </v>
      </c>
      <c r="AO127" s="4" t="str">
        <f t="shared" si="141"/>
        <v/>
      </c>
      <c r="AP127" s="4" t="str">
        <f t="shared" si="142"/>
        <v/>
      </c>
      <c r="AU127" s="4" t="str">
        <f t="shared" si="143"/>
        <v/>
      </c>
      <c r="AV127" s="4" t="str">
        <f t="shared" si="144"/>
        <v/>
      </c>
      <c r="AW127" s="4" t="str">
        <f t="shared" si="145"/>
        <v/>
      </c>
      <c r="AX127" s="4" t="str">
        <f t="shared" si="146"/>
        <v/>
      </c>
      <c r="AY127" s="4" t="str">
        <f t="shared" si="147"/>
        <v/>
      </c>
      <c r="AZ127" s="4" t="str">
        <f t="shared" si="148"/>
        <v/>
      </c>
      <c r="BA127" s="4" t="str">
        <f t="shared" si="149"/>
        <v/>
      </c>
      <c r="BB127" s="4" t="str">
        <f t="shared" si="150"/>
        <v/>
      </c>
      <c r="BC127" s="4">
        <f t="shared" si="151"/>
        <v>0</v>
      </c>
      <c r="BD127" s="4" t="str">
        <f t="shared" si="152"/>
        <v>999:99.99</v>
      </c>
      <c r="BE127" s="4" t="str">
        <f t="shared" si="153"/>
        <v>999:99.99</v>
      </c>
      <c r="BF127" s="4" t="str">
        <f t="shared" si="154"/>
        <v>999:99.99</v>
      </c>
      <c r="BG127" s="4" t="str">
        <f t="shared" si="155"/>
        <v>999:99.99</v>
      </c>
      <c r="BH127" s="4" t="str">
        <f t="shared" si="156"/>
        <v>19000100</v>
      </c>
      <c r="BL127">
        <f t="shared" si="131"/>
        <v>0</v>
      </c>
      <c r="BM127">
        <f t="shared" si="99"/>
        <v>0</v>
      </c>
    </row>
    <row r="128" spans="1:65" ht="16.5" hidden="1" customHeight="1">
      <c r="A128" s="7" t="str">
        <f t="shared" si="132"/>
        <v/>
      </c>
      <c r="B128" s="27"/>
      <c r="C128" s="49"/>
      <c r="D128" s="64"/>
      <c r="E128" s="65"/>
      <c r="F128" s="65"/>
      <c r="G128" s="65"/>
      <c r="H128" s="65"/>
      <c r="I128" s="66"/>
      <c r="J128" s="67"/>
      <c r="K128" s="66"/>
      <c r="L128" s="67"/>
      <c r="M128" s="66"/>
      <c r="N128" s="67"/>
      <c r="O128" s="42"/>
      <c r="P128" s="30"/>
      <c r="Q128" s="7" t="str">
        <f t="shared" si="101"/>
        <v/>
      </c>
      <c r="R128" s="7" t="str">
        <f t="shared" si="102"/>
        <v/>
      </c>
      <c r="S128" s="7" t="str">
        <f t="shared" si="103"/>
        <v/>
      </c>
      <c r="T128" s="7" t="str">
        <f t="shared" si="104"/>
        <v/>
      </c>
      <c r="U128" s="69" t="str">
        <f t="shared" si="105"/>
        <v/>
      </c>
      <c r="V128" s="106"/>
      <c r="W128" s="9"/>
      <c r="X128" s="11">
        <f t="shared" si="135"/>
        <v>0</v>
      </c>
      <c r="Y128" s="11">
        <f t="shared" si="136"/>
        <v>0</v>
      </c>
      <c r="Z128" s="4" t="str">
        <f t="shared" si="137"/>
        <v/>
      </c>
      <c r="AA128" s="4" t="str">
        <f t="shared" si="138"/>
        <v/>
      </c>
      <c r="AC128" s="6">
        <f t="shared" si="133"/>
        <v>0</v>
      </c>
      <c r="AD128" s="6" t="str">
        <f t="shared" si="134"/>
        <v/>
      </c>
      <c r="AF128" s="4">
        <f t="shared" si="157"/>
        <v>0</v>
      </c>
      <c r="AG128" s="4">
        <f t="shared" si="67"/>
        <v>0</v>
      </c>
      <c r="AH128" s="4" t="str">
        <f t="shared" si="100"/>
        <v/>
      </c>
      <c r="AI128" s="4" t="str">
        <f t="shared" si="158"/>
        <v/>
      </c>
      <c r="AJ128" s="11">
        <f t="shared" si="139"/>
        <v>0</v>
      </c>
      <c r="AK128" s="4" t="str">
        <f t="shared" si="97"/>
        <v/>
      </c>
      <c r="AL128" s="4">
        <v>0</v>
      </c>
      <c r="AM128" s="4" t="str">
        <f t="shared" si="140"/>
        <v xml:space="preserve"> </v>
      </c>
      <c r="AN128" s="4" t="str">
        <f t="shared" si="159"/>
        <v xml:space="preserve">  </v>
      </c>
      <c r="AO128" s="4" t="str">
        <f t="shared" si="141"/>
        <v/>
      </c>
      <c r="AP128" s="4" t="str">
        <f t="shared" si="142"/>
        <v/>
      </c>
      <c r="AU128" s="4" t="str">
        <f t="shared" si="143"/>
        <v/>
      </c>
      <c r="AV128" s="4" t="str">
        <f t="shared" si="144"/>
        <v/>
      </c>
      <c r="AW128" s="4" t="str">
        <f t="shared" si="145"/>
        <v/>
      </c>
      <c r="AX128" s="4" t="str">
        <f t="shared" si="146"/>
        <v/>
      </c>
      <c r="AY128" s="4" t="str">
        <f t="shared" si="147"/>
        <v/>
      </c>
      <c r="AZ128" s="4" t="str">
        <f t="shared" si="148"/>
        <v/>
      </c>
      <c r="BA128" s="4" t="str">
        <f t="shared" si="149"/>
        <v/>
      </c>
      <c r="BB128" s="4" t="str">
        <f t="shared" si="150"/>
        <v/>
      </c>
      <c r="BC128" s="4">
        <f t="shared" si="151"/>
        <v>0</v>
      </c>
      <c r="BD128" s="4" t="str">
        <f t="shared" si="152"/>
        <v>999:99.99</v>
      </c>
      <c r="BE128" s="4" t="str">
        <f t="shared" si="153"/>
        <v>999:99.99</v>
      </c>
      <c r="BF128" s="4" t="str">
        <f t="shared" si="154"/>
        <v>999:99.99</v>
      </c>
      <c r="BG128" s="4" t="str">
        <f t="shared" si="155"/>
        <v>999:99.99</v>
      </c>
      <c r="BH128" s="4" t="str">
        <f t="shared" si="156"/>
        <v>19000100</v>
      </c>
      <c r="BL128">
        <f t="shared" si="131"/>
        <v>0</v>
      </c>
      <c r="BM128">
        <f t="shared" si="99"/>
        <v>0</v>
      </c>
    </row>
    <row r="129" spans="1:65" ht="16.5" hidden="1" customHeight="1">
      <c r="A129" s="7" t="str">
        <f t="shared" si="132"/>
        <v/>
      </c>
      <c r="B129" s="27"/>
      <c r="C129" s="49"/>
      <c r="D129" s="64"/>
      <c r="E129" s="65"/>
      <c r="F129" s="65"/>
      <c r="G129" s="65"/>
      <c r="H129" s="65"/>
      <c r="I129" s="66"/>
      <c r="J129" s="67"/>
      <c r="K129" s="66"/>
      <c r="L129" s="67"/>
      <c r="M129" s="66"/>
      <c r="N129" s="67"/>
      <c r="O129" s="42"/>
      <c r="P129" s="30"/>
      <c r="Q129" s="7" t="str">
        <f t="shared" si="101"/>
        <v/>
      </c>
      <c r="R129" s="7" t="str">
        <f t="shared" si="102"/>
        <v/>
      </c>
      <c r="S129" s="7" t="str">
        <f t="shared" si="103"/>
        <v/>
      </c>
      <c r="T129" s="7" t="str">
        <f t="shared" si="104"/>
        <v/>
      </c>
      <c r="U129" s="69" t="str">
        <f t="shared" si="105"/>
        <v/>
      </c>
      <c r="V129" s="106"/>
      <c r="W129" s="9"/>
      <c r="X129" s="11">
        <f t="shared" si="135"/>
        <v>0</v>
      </c>
      <c r="Y129" s="11">
        <f t="shared" si="136"/>
        <v>0</v>
      </c>
      <c r="Z129" s="4" t="str">
        <f t="shared" si="137"/>
        <v/>
      </c>
      <c r="AA129" s="4" t="str">
        <f t="shared" si="138"/>
        <v/>
      </c>
      <c r="AC129" s="6">
        <f t="shared" si="133"/>
        <v>0</v>
      </c>
      <c r="AD129" s="6" t="str">
        <f t="shared" si="134"/>
        <v/>
      </c>
      <c r="AF129" s="4">
        <f t="shared" si="157"/>
        <v>0</v>
      </c>
      <c r="AG129" s="4">
        <f t="shared" si="67"/>
        <v>0</v>
      </c>
      <c r="AH129" s="4" t="str">
        <f t="shared" si="100"/>
        <v/>
      </c>
      <c r="AI129" s="4" t="str">
        <f t="shared" si="158"/>
        <v/>
      </c>
      <c r="AJ129" s="11">
        <f t="shared" si="139"/>
        <v>0</v>
      </c>
      <c r="AK129" s="4" t="str">
        <f t="shared" si="97"/>
        <v/>
      </c>
      <c r="AL129" s="4">
        <v>0</v>
      </c>
      <c r="AM129" s="4" t="str">
        <f t="shared" si="140"/>
        <v xml:space="preserve"> </v>
      </c>
      <c r="AN129" s="4" t="str">
        <f t="shared" si="159"/>
        <v xml:space="preserve">  </v>
      </c>
      <c r="AO129" s="4" t="str">
        <f t="shared" si="141"/>
        <v/>
      </c>
      <c r="AP129" s="4" t="str">
        <f t="shared" si="142"/>
        <v/>
      </c>
      <c r="AU129" s="4" t="str">
        <f t="shared" si="143"/>
        <v/>
      </c>
      <c r="AV129" s="4" t="str">
        <f t="shared" si="144"/>
        <v/>
      </c>
      <c r="AW129" s="4" t="str">
        <f t="shared" si="145"/>
        <v/>
      </c>
      <c r="AX129" s="4" t="str">
        <f t="shared" si="146"/>
        <v/>
      </c>
      <c r="AY129" s="4" t="str">
        <f t="shared" si="147"/>
        <v/>
      </c>
      <c r="AZ129" s="4" t="str">
        <f t="shared" si="148"/>
        <v/>
      </c>
      <c r="BA129" s="4" t="str">
        <f t="shared" si="149"/>
        <v/>
      </c>
      <c r="BB129" s="4" t="str">
        <f t="shared" si="150"/>
        <v/>
      </c>
      <c r="BC129" s="4">
        <f t="shared" si="151"/>
        <v>0</v>
      </c>
      <c r="BD129" s="4" t="str">
        <f t="shared" si="152"/>
        <v>999:99.99</v>
      </c>
      <c r="BE129" s="4" t="str">
        <f t="shared" si="153"/>
        <v>999:99.99</v>
      </c>
      <c r="BF129" s="4" t="str">
        <f t="shared" si="154"/>
        <v>999:99.99</v>
      </c>
      <c r="BG129" s="4" t="str">
        <f t="shared" si="155"/>
        <v>999:99.99</v>
      </c>
      <c r="BH129" s="4" t="str">
        <f t="shared" si="156"/>
        <v>19000100</v>
      </c>
      <c r="BL129">
        <f t="shared" si="131"/>
        <v>0</v>
      </c>
      <c r="BM129">
        <f t="shared" si="99"/>
        <v>0</v>
      </c>
    </row>
    <row r="130" spans="1:65" ht="16.5" hidden="1" customHeight="1">
      <c r="A130" s="7" t="str">
        <f t="shared" si="132"/>
        <v/>
      </c>
      <c r="B130" s="27"/>
      <c r="C130" s="49"/>
      <c r="D130" s="64"/>
      <c r="E130" s="65"/>
      <c r="F130" s="65"/>
      <c r="G130" s="65"/>
      <c r="H130" s="65"/>
      <c r="I130" s="66"/>
      <c r="J130" s="67"/>
      <c r="K130" s="66"/>
      <c r="L130" s="67"/>
      <c r="M130" s="66"/>
      <c r="N130" s="67"/>
      <c r="O130" s="42"/>
      <c r="P130" s="30"/>
      <c r="Q130" s="7" t="str">
        <f t="shared" si="101"/>
        <v/>
      </c>
      <c r="R130" s="7" t="str">
        <f t="shared" si="102"/>
        <v/>
      </c>
      <c r="S130" s="7" t="str">
        <f t="shared" si="103"/>
        <v/>
      </c>
      <c r="T130" s="7" t="str">
        <f t="shared" si="104"/>
        <v/>
      </c>
      <c r="U130" s="69" t="str">
        <f t="shared" si="105"/>
        <v/>
      </c>
      <c r="V130" s="106"/>
      <c r="W130" s="9"/>
      <c r="X130" s="11">
        <f t="shared" si="135"/>
        <v>0</v>
      </c>
      <c r="Y130" s="11">
        <f t="shared" si="136"/>
        <v>0</v>
      </c>
      <c r="Z130" s="4" t="str">
        <f t="shared" si="137"/>
        <v/>
      </c>
      <c r="AA130" s="4" t="str">
        <f t="shared" si="138"/>
        <v/>
      </c>
      <c r="AC130" s="6">
        <f t="shared" si="133"/>
        <v>0</v>
      </c>
      <c r="AD130" s="6" t="str">
        <f t="shared" si="134"/>
        <v/>
      </c>
      <c r="AF130" s="4">
        <f t="shared" si="157"/>
        <v>0</v>
      </c>
      <c r="AG130" s="4">
        <f t="shared" ref="AG130:AG147" si="160">AG129+IF(OR(AI130="",AJ130=0),0,1)</f>
        <v>0</v>
      </c>
      <c r="AH130" s="4" t="str">
        <f t="shared" si="100"/>
        <v/>
      </c>
      <c r="AI130" s="4" t="str">
        <f t="shared" si="158"/>
        <v/>
      </c>
      <c r="AJ130" s="11">
        <f t="shared" si="139"/>
        <v>0</v>
      </c>
      <c r="AK130" s="4" t="str">
        <f t="shared" si="97"/>
        <v/>
      </c>
      <c r="AL130" s="4">
        <v>0</v>
      </c>
      <c r="AM130" s="4" t="str">
        <f t="shared" si="140"/>
        <v xml:space="preserve"> </v>
      </c>
      <c r="AN130" s="4" t="str">
        <f t="shared" si="159"/>
        <v xml:space="preserve">  </v>
      </c>
      <c r="AO130" s="4" t="str">
        <f t="shared" si="141"/>
        <v/>
      </c>
      <c r="AP130" s="4" t="str">
        <f t="shared" si="142"/>
        <v/>
      </c>
      <c r="AU130" s="4" t="str">
        <f t="shared" si="143"/>
        <v/>
      </c>
      <c r="AV130" s="4" t="str">
        <f t="shared" si="144"/>
        <v/>
      </c>
      <c r="AW130" s="4" t="str">
        <f t="shared" si="145"/>
        <v/>
      </c>
      <c r="AX130" s="4" t="str">
        <f t="shared" si="146"/>
        <v/>
      </c>
      <c r="AY130" s="4" t="str">
        <f t="shared" si="147"/>
        <v/>
      </c>
      <c r="AZ130" s="4" t="str">
        <f t="shared" si="148"/>
        <v/>
      </c>
      <c r="BA130" s="4" t="str">
        <f t="shared" si="149"/>
        <v/>
      </c>
      <c r="BB130" s="4" t="str">
        <f t="shared" si="150"/>
        <v/>
      </c>
      <c r="BC130" s="4">
        <f t="shared" si="151"/>
        <v>0</v>
      </c>
      <c r="BD130" s="4" t="str">
        <f t="shared" si="152"/>
        <v>999:99.99</v>
      </c>
      <c r="BE130" s="4" t="str">
        <f t="shared" si="153"/>
        <v>999:99.99</v>
      </c>
      <c r="BF130" s="4" t="str">
        <f t="shared" si="154"/>
        <v>999:99.99</v>
      </c>
      <c r="BG130" s="4" t="str">
        <f t="shared" si="155"/>
        <v>999:99.99</v>
      </c>
      <c r="BH130" s="4" t="str">
        <f t="shared" si="156"/>
        <v>19000100</v>
      </c>
      <c r="BL130">
        <f t="shared" si="131"/>
        <v>0</v>
      </c>
      <c r="BM130">
        <f t="shared" si="99"/>
        <v>0</v>
      </c>
    </row>
    <row r="131" spans="1:65" ht="16.5" hidden="1" customHeight="1">
      <c r="A131" s="7" t="str">
        <f t="shared" si="132"/>
        <v/>
      </c>
      <c r="B131" s="27"/>
      <c r="C131" s="49"/>
      <c r="D131" s="64"/>
      <c r="E131" s="65"/>
      <c r="F131" s="65"/>
      <c r="G131" s="65"/>
      <c r="H131" s="65"/>
      <c r="I131" s="66"/>
      <c r="J131" s="67"/>
      <c r="K131" s="66"/>
      <c r="L131" s="67"/>
      <c r="M131" s="66"/>
      <c r="N131" s="67"/>
      <c r="O131" s="42"/>
      <c r="P131" s="30"/>
      <c r="Q131" s="7" t="str">
        <f t="shared" si="101"/>
        <v/>
      </c>
      <c r="R131" s="7" t="str">
        <f t="shared" si="102"/>
        <v/>
      </c>
      <c r="S131" s="7" t="str">
        <f t="shared" si="103"/>
        <v/>
      </c>
      <c r="T131" s="7" t="str">
        <f t="shared" si="104"/>
        <v/>
      </c>
      <c r="U131" s="69" t="str">
        <f t="shared" si="105"/>
        <v/>
      </c>
      <c r="V131" s="106"/>
      <c r="W131" s="9"/>
      <c r="X131" s="11">
        <f t="shared" si="135"/>
        <v>0</v>
      </c>
      <c r="Y131" s="11">
        <f t="shared" si="136"/>
        <v>0</v>
      </c>
      <c r="Z131" s="4" t="str">
        <f t="shared" si="137"/>
        <v/>
      </c>
      <c r="AA131" s="4" t="str">
        <f t="shared" si="138"/>
        <v/>
      </c>
      <c r="AC131" s="6">
        <f t="shared" si="133"/>
        <v>0</v>
      </c>
      <c r="AD131" s="6" t="str">
        <f t="shared" si="134"/>
        <v/>
      </c>
      <c r="AF131" s="4">
        <f t="shared" si="157"/>
        <v>0</v>
      </c>
      <c r="AG131" s="4">
        <f t="shared" si="160"/>
        <v>0</v>
      </c>
      <c r="AH131" s="4" t="str">
        <f t="shared" si="100"/>
        <v/>
      </c>
      <c r="AI131" s="4" t="str">
        <f t="shared" si="158"/>
        <v/>
      </c>
      <c r="AJ131" s="11">
        <f t="shared" si="139"/>
        <v>0</v>
      </c>
      <c r="AK131" s="4" t="str">
        <f t="shared" si="97"/>
        <v/>
      </c>
      <c r="AL131" s="4">
        <v>0</v>
      </c>
      <c r="AM131" s="4" t="str">
        <f t="shared" si="140"/>
        <v xml:space="preserve"> </v>
      </c>
      <c r="AN131" s="4" t="str">
        <f t="shared" si="159"/>
        <v xml:space="preserve">  </v>
      </c>
      <c r="AO131" s="4" t="str">
        <f t="shared" si="141"/>
        <v/>
      </c>
      <c r="AP131" s="4" t="str">
        <f t="shared" si="142"/>
        <v/>
      </c>
      <c r="AU131" s="4" t="str">
        <f t="shared" si="143"/>
        <v/>
      </c>
      <c r="AV131" s="4" t="str">
        <f t="shared" si="144"/>
        <v/>
      </c>
      <c r="AW131" s="4" t="str">
        <f t="shared" si="145"/>
        <v/>
      </c>
      <c r="AX131" s="4" t="str">
        <f t="shared" si="146"/>
        <v/>
      </c>
      <c r="AY131" s="4" t="str">
        <f t="shared" si="147"/>
        <v/>
      </c>
      <c r="AZ131" s="4" t="str">
        <f t="shared" si="148"/>
        <v/>
      </c>
      <c r="BA131" s="4" t="str">
        <f t="shared" si="149"/>
        <v/>
      </c>
      <c r="BB131" s="4" t="str">
        <f t="shared" si="150"/>
        <v/>
      </c>
      <c r="BC131" s="4">
        <f t="shared" si="151"/>
        <v>0</v>
      </c>
      <c r="BD131" s="4" t="str">
        <f t="shared" si="152"/>
        <v>999:99.99</v>
      </c>
      <c r="BE131" s="4" t="str">
        <f t="shared" si="153"/>
        <v>999:99.99</v>
      </c>
      <c r="BF131" s="4" t="str">
        <f t="shared" si="154"/>
        <v>999:99.99</v>
      </c>
      <c r="BG131" s="4" t="str">
        <f t="shared" si="155"/>
        <v>999:99.99</v>
      </c>
      <c r="BH131" s="4" t="str">
        <f t="shared" si="156"/>
        <v>19000100</v>
      </c>
      <c r="BL131">
        <f t="shared" si="131"/>
        <v>0</v>
      </c>
      <c r="BM131">
        <f t="shared" si="99"/>
        <v>0</v>
      </c>
    </row>
    <row r="132" spans="1:65" ht="16.5" hidden="1" customHeight="1">
      <c r="A132" s="7" t="str">
        <f t="shared" si="132"/>
        <v/>
      </c>
      <c r="B132" s="27"/>
      <c r="C132" s="49"/>
      <c r="D132" s="64"/>
      <c r="E132" s="65"/>
      <c r="F132" s="65"/>
      <c r="G132" s="65"/>
      <c r="H132" s="65"/>
      <c r="I132" s="66"/>
      <c r="J132" s="67"/>
      <c r="K132" s="66"/>
      <c r="L132" s="67"/>
      <c r="M132" s="66"/>
      <c r="N132" s="67"/>
      <c r="O132" s="42"/>
      <c r="P132" s="30"/>
      <c r="Q132" s="7" t="str">
        <f t="shared" si="101"/>
        <v/>
      </c>
      <c r="R132" s="7" t="str">
        <f t="shared" si="102"/>
        <v/>
      </c>
      <c r="S132" s="7" t="str">
        <f t="shared" si="103"/>
        <v/>
      </c>
      <c r="T132" s="7" t="str">
        <f t="shared" si="104"/>
        <v/>
      </c>
      <c r="U132" s="69" t="str">
        <f t="shared" si="105"/>
        <v/>
      </c>
      <c r="V132" s="106"/>
      <c r="W132" s="9"/>
      <c r="X132" s="11">
        <f t="shared" si="135"/>
        <v>0</v>
      </c>
      <c r="Y132" s="11">
        <f t="shared" si="136"/>
        <v>0</v>
      </c>
      <c r="Z132" s="4" t="str">
        <f t="shared" si="137"/>
        <v/>
      </c>
      <c r="AA132" s="4" t="str">
        <f t="shared" si="138"/>
        <v/>
      </c>
      <c r="AC132" s="6">
        <f t="shared" si="133"/>
        <v>0</v>
      </c>
      <c r="AD132" s="6" t="str">
        <f t="shared" si="134"/>
        <v/>
      </c>
      <c r="AF132" s="4">
        <f t="shared" si="157"/>
        <v>0</v>
      </c>
      <c r="AG132" s="4">
        <f t="shared" si="160"/>
        <v>0</v>
      </c>
      <c r="AH132" s="4" t="str">
        <f t="shared" si="100"/>
        <v/>
      </c>
      <c r="AI132" s="4" t="str">
        <f t="shared" si="158"/>
        <v/>
      </c>
      <c r="AJ132" s="11">
        <f t="shared" si="139"/>
        <v>0</v>
      </c>
      <c r="AK132" s="4" t="str">
        <f t="shared" si="97"/>
        <v/>
      </c>
      <c r="AL132" s="4">
        <v>0</v>
      </c>
      <c r="AM132" s="4" t="str">
        <f t="shared" si="140"/>
        <v xml:space="preserve"> </v>
      </c>
      <c r="AN132" s="4" t="str">
        <f t="shared" si="159"/>
        <v xml:space="preserve">  </v>
      </c>
      <c r="AO132" s="4" t="str">
        <f t="shared" si="141"/>
        <v/>
      </c>
      <c r="AP132" s="4" t="str">
        <f t="shared" si="142"/>
        <v/>
      </c>
      <c r="AU132" s="4" t="str">
        <f t="shared" si="143"/>
        <v/>
      </c>
      <c r="AV132" s="4" t="str">
        <f t="shared" si="144"/>
        <v/>
      </c>
      <c r="AW132" s="4" t="str">
        <f t="shared" si="145"/>
        <v/>
      </c>
      <c r="AX132" s="4" t="str">
        <f t="shared" si="146"/>
        <v/>
      </c>
      <c r="AY132" s="4" t="str">
        <f t="shared" si="147"/>
        <v/>
      </c>
      <c r="AZ132" s="4" t="str">
        <f t="shared" si="148"/>
        <v/>
      </c>
      <c r="BA132" s="4" t="str">
        <f t="shared" si="149"/>
        <v/>
      </c>
      <c r="BB132" s="4" t="str">
        <f t="shared" si="150"/>
        <v/>
      </c>
      <c r="BC132" s="4">
        <f t="shared" si="151"/>
        <v>0</v>
      </c>
      <c r="BD132" s="4" t="str">
        <f t="shared" si="152"/>
        <v>999:99.99</v>
      </c>
      <c r="BE132" s="4" t="str">
        <f t="shared" si="153"/>
        <v>999:99.99</v>
      </c>
      <c r="BF132" s="4" t="str">
        <f t="shared" si="154"/>
        <v>999:99.99</v>
      </c>
      <c r="BG132" s="4" t="str">
        <f t="shared" si="155"/>
        <v>999:99.99</v>
      </c>
      <c r="BH132" s="4" t="str">
        <f t="shared" si="156"/>
        <v>19000100</v>
      </c>
      <c r="BL132">
        <f t="shared" si="131"/>
        <v>0</v>
      </c>
      <c r="BM132">
        <f t="shared" si="99"/>
        <v>0</v>
      </c>
    </row>
    <row r="133" spans="1:65" ht="16.5" hidden="1" customHeight="1">
      <c r="A133" s="7" t="str">
        <f t="shared" si="132"/>
        <v/>
      </c>
      <c r="B133" s="27"/>
      <c r="C133" s="49"/>
      <c r="D133" s="64"/>
      <c r="E133" s="65"/>
      <c r="F133" s="65"/>
      <c r="G133" s="65"/>
      <c r="H133" s="65"/>
      <c r="I133" s="66"/>
      <c r="J133" s="67"/>
      <c r="K133" s="66"/>
      <c r="L133" s="67"/>
      <c r="M133" s="66"/>
      <c r="N133" s="67"/>
      <c r="O133" s="42"/>
      <c r="P133" s="30"/>
      <c r="Q133" s="7" t="str">
        <f t="shared" si="101"/>
        <v/>
      </c>
      <c r="R133" s="7" t="str">
        <f t="shared" si="102"/>
        <v/>
      </c>
      <c r="S133" s="7" t="str">
        <f t="shared" si="103"/>
        <v/>
      </c>
      <c r="T133" s="7" t="str">
        <f t="shared" si="104"/>
        <v/>
      </c>
      <c r="U133" s="69" t="str">
        <f t="shared" si="105"/>
        <v/>
      </c>
      <c r="V133" s="106"/>
      <c r="W133" s="9"/>
      <c r="X133" s="11">
        <f t="shared" si="135"/>
        <v>0</v>
      </c>
      <c r="Y133" s="11">
        <f t="shared" si="136"/>
        <v>0</v>
      </c>
      <c r="Z133" s="4" t="str">
        <f t="shared" si="137"/>
        <v/>
      </c>
      <c r="AA133" s="4" t="str">
        <f t="shared" si="138"/>
        <v/>
      </c>
      <c r="AC133" s="6">
        <f t="shared" si="133"/>
        <v>0</v>
      </c>
      <c r="AD133" s="6" t="str">
        <f t="shared" si="134"/>
        <v/>
      </c>
      <c r="AF133" s="4">
        <f t="shared" si="157"/>
        <v>0</v>
      </c>
      <c r="AG133" s="4">
        <f t="shared" si="160"/>
        <v>0</v>
      </c>
      <c r="AH133" s="4" t="str">
        <f t="shared" si="100"/>
        <v/>
      </c>
      <c r="AI133" s="4" t="str">
        <f t="shared" si="158"/>
        <v/>
      </c>
      <c r="AJ133" s="11">
        <f t="shared" si="139"/>
        <v>0</v>
      </c>
      <c r="AK133" s="4" t="str">
        <f t="shared" si="97"/>
        <v/>
      </c>
      <c r="AL133" s="4">
        <v>0</v>
      </c>
      <c r="AM133" s="4" t="str">
        <f t="shared" si="140"/>
        <v xml:space="preserve"> </v>
      </c>
      <c r="AN133" s="4" t="str">
        <f t="shared" si="159"/>
        <v xml:space="preserve">  </v>
      </c>
      <c r="AO133" s="4" t="str">
        <f t="shared" si="141"/>
        <v/>
      </c>
      <c r="AP133" s="4" t="str">
        <f t="shared" si="142"/>
        <v/>
      </c>
      <c r="AU133" s="4" t="str">
        <f t="shared" si="143"/>
        <v/>
      </c>
      <c r="AV133" s="4" t="str">
        <f t="shared" si="144"/>
        <v/>
      </c>
      <c r="AW133" s="4" t="str">
        <f t="shared" si="145"/>
        <v/>
      </c>
      <c r="AX133" s="4" t="str">
        <f t="shared" si="146"/>
        <v/>
      </c>
      <c r="AY133" s="4" t="str">
        <f t="shared" si="147"/>
        <v/>
      </c>
      <c r="AZ133" s="4" t="str">
        <f t="shared" si="148"/>
        <v/>
      </c>
      <c r="BA133" s="4" t="str">
        <f t="shared" si="149"/>
        <v/>
      </c>
      <c r="BB133" s="4" t="str">
        <f t="shared" si="150"/>
        <v/>
      </c>
      <c r="BC133" s="4">
        <f t="shared" si="151"/>
        <v>0</v>
      </c>
      <c r="BD133" s="4" t="str">
        <f t="shared" si="152"/>
        <v>999:99.99</v>
      </c>
      <c r="BE133" s="4" t="str">
        <f t="shared" si="153"/>
        <v>999:99.99</v>
      </c>
      <c r="BF133" s="4" t="str">
        <f t="shared" si="154"/>
        <v>999:99.99</v>
      </c>
      <c r="BG133" s="4" t="str">
        <f t="shared" si="155"/>
        <v>999:99.99</v>
      </c>
      <c r="BH133" s="4" t="str">
        <f t="shared" si="156"/>
        <v>19000100</v>
      </c>
      <c r="BL133">
        <f t="shared" si="131"/>
        <v>0</v>
      </c>
      <c r="BM133">
        <f t="shared" si="99"/>
        <v>0</v>
      </c>
    </row>
    <row r="134" spans="1:65" ht="16.5" hidden="1" customHeight="1">
      <c r="A134" s="7" t="str">
        <f t="shared" si="132"/>
        <v/>
      </c>
      <c r="B134" s="27"/>
      <c r="C134" s="49"/>
      <c r="D134" s="64"/>
      <c r="E134" s="65"/>
      <c r="F134" s="65"/>
      <c r="G134" s="65"/>
      <c r="H134" s="65"/>
      <c r="I134" s="66"/>
      <c r="J134" s="67"/>
      <c r="K134" s="66"/>
      <c r="L134" s="67"/>
      <c r="M134" s="66"/>
      <c r="N134" s="67"/>
      <c r="O134" s="42"/>
      <c r="P134" s="30"/>
      <c r="Q134" s="7" t="str">
        <f t="shared" si="101"/>
        <v/>
      </c>
      <c r="R134" s="7" t="str">
        <f t="shared" si="102"/>
        <v/>
      </c>
      <c r="S134" s="7" t="str">
        <f t="shared" si="103"/>
        <v/>
      </c>
      <c r="T134" s="7" t="str">
        <f t="shared" si="104"/>
        <v/>
      </c>
      <c r="U134" s="69" t="str">
        <f t="shared" si="105"/>
        <v/>
      </c>
      <c r="V134" s="106"/>
      <c r="W134" s="9"/>
      <c r="X134" s="11">
        <f t="shared" si="135"/>
        <v>0</v>
      </c>
      <c r="Y134" s="11">
        <f t="shared" si="136"/>
        <v>0</v>
      </c>
      <c r="Z134" s="4" t="str">
        <f t="shared" si="137"/>
        <v/>
      </c>
      <c r="AA134" s="4" t="str">
        <f t="shared" si="138"/>
        <v/>
      </c>
      <c r="AC134" s="6">
        <f t="shared" si="133"/>
        <v>0</v>
      </c>
      <c r="AD134" s="6" t="str">
        <f t="shared" si="134"/>
        <v/>
      </c>
      <c r="AF134" s="4">
        <f t="shared" si="157"/>
        <v>0</v>
      </c>
      <c r="AG134" s="4">
        <f t="shared" si="160"/>
        <v>0</v>
      </c>
      <c r="AH134" s="4" t="str">
        <f t="shared" si="100"/>
        <v/>
      </c>
      <c r="AI134" s="4" t="str">
        <f t="shared" si="158"/>
        <v/>
      </c>
      <c r="AJ134" s="11">
        <f t="shared" si="139"/>
        <v>0</v>
      </c>
      <c r="AK134" s="4" t="str">
        <f t="shared" si="97"/>
        <v/>
      </c>
      <c r="AL134" s="4">
        <v>0</v>
      </c>
      <c r="AM134" s="4" t="str">
        <f t="shared" si="140"/>
        <v xml:space="preserve"> </v>
      </c>
      <c r="AN134" s="4" t="str">
        <f t="shared" si="159"/>
        <v xml:space="preserve">  </v>
      </c>
      <c r="AO134" s="4" t="str">
        <f t="shared" si="141"/>
        <v/>
      </c>
      <c r="AP134" s="4" t="str">
        <f t="shared" si="142"/>
        <v/>
      </c>
      <c r="AU134" s="4" t="str">
        <f t="shared" si="143"/>
        <v/>
      </c>
      <c r="AV134" s="4" t="str">
        <f t="shared" si="144"/>
        <v/>
      </c>
      <c r="AW134" s="4" t="str">
        <f t="shared" si="145"/>
        <v/>
      </c>
      <c r="AX134" s="4" t="str">
        <f t="shared" si="146"/>
        <v/>
      </c>
      <c r="AY134" s="4" t="str">
        <f t="shared" si="147"/>
        <v/>
      </c>
      <c r="AZ134" s="4" t="str">
        <f t="shared" si="148"/>
        <v/>
      </c>
      <c r="BA134" s="4" t="str">
        <f t="shared" si="149"/>
        <v/>
      </c>
      <c r="BB134" s="4" t="str">
        <f t="shared" si="150"/>
        <v/>
      </c>
      <c r="BC134" s="4">
        <f t="shared" si="151"/>
        <v>0</v>
      </c>
      <c r="BD134" s="4" t="str">
        <f t="shared" si="152"/>
        <v>999:99.99</v>
      </c>
      <c r="BE134" s="4" t="str">
        <f t="shared" si="153"/>
        <v>999:99.99</v>
      </c>
      <c r="BF134" s="4" t="str">
        <f t="shared" si="154"/>
        <v>999:99.99</v>
      </c>
      <c r="BG134" s="4" t="str">
        <f t="shared" si="155"/>
        <v>999:99.99</v>
      </c>
      <c r="BH134" s="4" t="str">
        <f t="shared" si="156"/>
        <v>19000100</v>
      </c>
      <c r="BL134">
        <f t="shared" si="131"/>
        <v>0</v>
      </c>
      <c r="BM134">
        <f t="shared" si="99"/>
        <v>0</v>
      </c>
    </row>
    <row r="135" spans="1:65" ht="16.5" hidden="1" customHeight="1">
      <c r="A135" s="7" t="str">
        <f t="shared" si="132"/>
        <v/>
      </c>
      <c r="B135" s="27"/>
      <c r="C135" s="49"/>
      <c r="D135" s="64"/>
      <c r="E135" s="65"/>
      <c r="F135" s="65"/>
      <c r="G135" s="65"/>
      <c r="H135" s="65"/>
      <c r="I135" s="66"/>
      <c r="J135" s="67"/>
      <c r="K135" s="66"/>
      <c r="L135" s="67"/>
      <c r="M135" s="66"/>
      <c r="N135" s="67"/>
      <c r="O135" s="42"/>
      <c r="P135" s="30"/>
      <c r="Q135" s="7" t="str">
        <f t="shared" si="101"/>
        <v/>
      </c>
      <c r="R135" s="7" t="str">
        <f t="shared" si="102"/>
        <v/>
      </c>
      <c r="S135" s="7" t="str">
        <f t="shared" si="103"/>
        <v/>
      </c>
      <c r="T135" s="7" t="str">
        <f t="shared" si="104"/>
        <v/>
      </c>
      <c r="U135" s="69" t="str">
        <f t="shared" si="105"/>
        <v/>
      </c>
      <c r="V135" s="106"/>
      <c r="W135" s="9"/>
      <c r="X135" s="11">
        <f t="shared" si="135"/>
        <v>0</v>
      </c>
      <c r="Y135" s="11">
        <f t="shared" si="136"/>
        <v>0</v>
      </c>
      <c r="Z135" s="4" t="str">
        <f t="shared" si="137"/>
        <v/>
      </c>
      <c r="AA135" s="4" t="str">
        <f t="shared" si="138"/>
        <v/>
      </c>
      <c r="AC135" s="6">
        <f t="shared" si="133"/>
        <v>0</v>
      </c>
      <c r="AD135" s="6" t="str">
        <f t="shared" si="134"/>
        <v/>
      </c>
      <c r="AF135" s="4">
        <f t="shared" si="157"/>
        <v>0</v>
      </c>
      <c r="AG135" s="4">
        <f t="shared" si="160"/>
        <v>0</v>
      </c>
      <c r="AH135" s="4" t="str">
        <f t="shared" si="100"/>
        <v/>
      </c>
      <c r="AI135" s="4" t="str">
        <f t="shared" si="158"/>
        <v/>
      </c>
      <c r="AJ135" s="11">
        <f t="shared" si="139"/>
        <v>0</v>
      </c>
      <c r="AK135" s="4" t="str">
        <f t="shared" ref="AK135:AK147" si="161">T135</f>
        <v/>
      </c>
      <c r="AL135" s="4">
        <v>0</v>
      </c>
      <c r="AM135" s="4" t="str">
        <f t="shared" si="140"/>
        <v xml:space="preserve"> </v>
      </c>
      <c r="AN135" s="4" t="str">
        <f t="shared" si="159"/>
        <v xml:space="preserve">  </v>
      </c>
      <c r="AO135" s="4" t="str">
        <f t="shared" si="141"/>
        <v/>
      </c>
      <c r="AP135" s="4" t="str">
        <f t="shared" si="142"/>
        <v/>
      </c>
      <c r="AU135" s="4" t="str">
        <f t="shared" si="143"/>
        <v/>
      </c>
      <c r="AV135" s="4" t="str">
        <f t="shared" si="144"/>
        <v/>
      </c>
      <c r="AW135" s="4" t="str">
        <f t="shared" si="145"/>
        <v/>
      </c>
      <c r="AX135" s="4" t="str">
        <f t="shared" si="146"/>
        <v/>
      </c>
      <c r="AY135" s="4" t="str">
        <f t="shared" si="147"/>
        <v/>
      </c>
      <c r="AZ135" s="4" t="str">
        <f t="shared" si="148"/>
        <v/>
      </c>
      <c r="BA135" s="4" t="str">
        <f t="shared" si="149"/>
        <v/>
      </c>
      <c r="BB135" s="4" t="str">
        <f t="shared" si="150"/>
        <v/>
      </c>
      <c r="BC135" s="4">
        <f t="shared" si="151"/>
        <v>0</v>
      </c>
      <c r="BD135" s="4" t="str">
        <f t="shared" si="152"/>
        <v>999:99.99</v>
      </c>
      <c r="BE135" s="4" t="str">
        <f t="shared" si="153"/>
        <v>999:99.99</v>
      </c>
      <c r="BF135" s="4" t="str">
        <f t="shared" si="154"/>
        <v>999:99.99</v>
      </c>
      <c r="BG135" s="4" t="str">
        <f t="shared" si="155"/>
        <v>999:99.99</v>
      </c>
      <c r="BH135" s="4" t="str">
        <f t="shared" si="156"/>
        <v>19000100</v>
      </c>
      <c r="BL135">
        <f t="shared" si="131"/>
        <v>0</v>
      </c>
      <c r="BM135">
        <f t="shared" ref="BM135:BM147" si="162">IF(AK135&gt;3,AJ135,0)</f>
        <v>0</v>
      </c>
    </row>
    <row r="136" spans="1:65" ht="16.5" hidden="1" customHeight="1">
      <c r="A136" s="7" t="str">
        <f t="shared" si="132"/>
        <v/>
      </c>
      <c r="B136" s="27"/>
      <c r="C136" s="49"/>
      <c r="D136" s="64"/>
      <c r="E136" s="65"/>
      <c r="F136" s="65"/>
      <c r="G136" s="65"/>
      <c r="H136" s="65"/>
      <c r="I136" s="66"/>
      <c r="J136" s="67"/>
      <c r="K136" s="66"/>
      <c r="L136" s="67"/>
      <c r="M136" s="66"/>
      <c r="N136" s="67"/>
      <c r="O136" s="42"/>
      <c r="P136" s="30"/>
      <c r="Q136" s="7" t="str">
        <f t="shared" si="101"/>
        <v/>
      </c>
      <c r="R136" s="7" t="str">
        <f t="shared" si="102"/>
        <v/>
      </c>
      <c r="S136" s="7" t="str">
        <f t="shared" si="103"/>
        <v/>
      </c>
      <c r="T136" s="7" t="str">
        <f t="shared" si="104"/>
        <v/>
      </c>
      <c r="U136" s="69" t="str">
        <f t="shared" si="105"/>
        <v/>
      </c>
      <c r="V136" s="106"/>
      <c r="W136" s="9"/>
      <c r="X136" s="11">
        <f t="shared" si="135"/>
        <v>0</v>
      </c>
      <c r="Y136" s="11">
        <f t="shared" si="136"/>
        <v>0</v>
      </c>
      <c r="Z136" s="4" t="str">
        <f t="shared" si="137"/>
        <v/>
      </c>
      <c r="AA136" s="4" t="str">
        <f t="shared" si="138"/>
        <v/>
      </c>
      <c r="AC136" s="6">
        <f t="shared" si="133"/>
        <v>0</v>
      </c>
      <c r="AD136" s="6" t="str">
        <f t="shared" si="134"/>
        <v/>
      </c>
      <c r="AF136" s="4">
        <f t="shared" si="157"/>
        <v>0</v>
      </c>
      <c r="AG136" s="4">
        <f t="shared" si="160"/>
        <v>0</v>
      </c>
      <c r="AH136" s="4" t="str">
        <f t="shared" si="100"/>
        <v/>
      </c>
      <c r="AI136" s="4" t="str">
        <f t="shared" si="158"/>
        <v/>
      </c>
      <c r="AJ136" s="11">
        <f t="shared" si="139"/>
        <v>0</v>
      </c>
      <c r="AK136" s="4" t="str">
        <f t="shared" si="161"/>
        <v/>
      </c>
      <c r="AL136" s="4">
        <v>0</v>
      </c>
      <c r="AM136" s="4" t="str">
        <f t="shared" si="140"/>
        <v xml:space="preserve"> </v>
      </c>
      <c r="AN136" s="4" t="str">
        <f t="shared" si="159"/>
        <v xml:space="preserve">  </v>
      </c>
      <c r="AO136" s="4" t="str">
        <f t="shared" si="141"/>
        <v/>
      </c>
      <c r="AP136" s="4" t="str">
        <f t="shared" si="142"/>
        <v/>
      </c>
      <c r="AU136" s="4" t="str">
        <f t="shared" si="143"/>
        <v/>
      </c>
      <c r="AV136" s="4" t="str">
        <f t="shared" si="144"/>
        <v/>
      </c>
      <c r="AW136" s="4" t="str">
        <f t="shared" si="145"/>
        <v/>
      </c>
      <c r="AX136" s="4" t="str">
        <f t="shared" si="146"/>
        <v/>
      </c>
      <c r="AY136" s="4" t="str">
        <f t="shared" si="147"/>
        <v/>
      </c>
      <c r="AZ136" s="4" t="str">
        <f t="shared" si="148"/>
        <v/>
      </c>
      <c r="BA136" s="4" t="str">
        <f t="shared" si="149"/>
        <v/>
      </c>
      <c r="BB136" s="4" t="str">
        <f t="shared" si="150"/>
        <v/>
      </c>
      <c r="BC136" s="4">
        <f t="shared" si="151"/>
        <v>0</v>
      </c>
      <c r="BD136" s="4" t="str">
        <f t="shared" si="152"/>
        <v>999:99.99</v>
      </c>
      <c r="BE136" s="4" t="str">
        <f t="shared" si="153"/>
        <v>999:99.99</v>
      </c>
      <c r="BF136" s="4" t="str">
        <f t="shared" si="154"/>
        <v>999:99.99</v>
      </c>
      <c r="BG136" s="4" t="str">
        <f t="shared" si="155"/>
        <v>999:99.99</v>
      </c>
      <c r="BH136" s="4" t="str">
        <f t="shared" si="156"/>
        <v>19000100</v>
      </c>
      <c r="BL136">
        <f t="shared" si="131"/>
        <v>0</v>
      </c>
      <c r="BM136">
        <f t="shared" si="162"/>
        <v>0</v>
      </c>
    </row>
    <row r="137" spans="1:65" ht="16.5" hidden="1" customHeight="1">
      <c r="A137" s="7" t="str">
        <f t="shared" si="132"/>
        <v/>
      </c>
      <c r="B137" s="27"/>
      <c r="C137" s="49"/>
      <c r="D137" s="64"/>
      <c r="E137" s="65"/>
      <c r="F137" s="65"/>
      <c r="G137" s="65"/>
      <c r="H137" s="65"/>
      <c r="I137" s="66"/>
      <c r="J137" s="67"/>
      <c r="K137" s="66"/>
      <c r="L137" s="67"/>
      <c r="M137" s="66"/>
      <c r="N137" s="67"/>
      <c r="O137" s="42"/>
      <c r="P137" s="30"/>
      <c r="Q137" s="7" t="str">
        <f t="shared" si="101"/>
        <v/>
      </c>
      <c r="R137" s="7" t="str">
        <f t="shared" si="102"/>
        <v/>
      </c>
      <c r="S137" s="7" t="str">
        <f t="shared" si="103"/>
        <v/>
      </c>
      <c r="T137" s="7" t="str">
        <f t="shared" si="104"/>
        <v/>
      </c>
      <c r="U137" s="69" t="str">
        <f t="shared" si="105"/>
        <v/>
      </c>
      <c r="V137" s="106"/>
      <c r="W137" s="9"/>
      <c r="X137" s="11">
        <f t="shared" si="135"/>
        <v>0</v>
      </c>
      <c r="Y137" s="11">
        <f t="shared" si="136"/>
        <v>0</v>
      </c>
      <c r="Z137" s="4" t="str">
        <f t="shared" si="137"/>
        <v/>
      </c>
      <c r="AA137" s="4" t="str">
        <f t="shared" si="138"/>
        <v/>
      </c>
      <c r="AC137" s="6">
        <f t="shared" si="133"/>
        <v>0</v>
      </c>
      <c r="AD137" s="6" t="str">
        <f t="shared" si="134"/>
        <v/>
      </c>
      <c r="AF137" s="4">
        <f t="shared" si="157"/>
        <v>0</v>
      </c>
      <c r="AG137" s="4">
        <f t="shared" si="160"/>
        <v>0</v>
      </c>
      <c r="AH137" s="4" t="str">
        <f t="shared" si="100"/>
        <v/>
      </c>
      <c r="AI137" s="4" t="str">
        <f t="shared" si="158"/>
        <v/>
      </c>
      <c r="AJ137" s="11">
        <f t="shared" si="139"/>
        <v>0</v>
      </c>
      <c r="AK137" s="4" t="str">
        <f t="shared" si="161"/>
        <v/>
      </c>
      <c r="AL137" s="4">
        <v>0</v>
      </c>
      <c r="AM137" s="4" t="str">
        <f t="shared" si="140"/>
        <v xml:space="preserve"> </v>
      </c>
      <c r="AN137" s="4" t="str">
        <f t="shared" si="159"/>
        <v xml:space="preserve">  </v>
      </c>
      <c r="AO137" s="4" t="str">
        <f t="shared" si="141"/>
        <v/>
      </c>
      <c r="AP137" s="4" t="str">
        <f t="shared" si="142"/>
        <v/>
      </c>
      <c r="AU137" s="4" t="str">
        <f t="shared" si="143"/>
        <v/>
      </c>
      <c r="AV137" s="4" t="str">
        <f t="shared" si="144"/>
        <v/>
      </c>
      <c r="AW137" s="4" t="str">
        <f t="shared" si="145"/>
        <v/>
      </c>
      <c r="AX137" s="4" t="str">
        <f t="shared" si="146"/>
        <v/>
      </c>
      <c r="AY137" s="4" t="str">
        <f t="shared" si="147"/>
        <v/>
      </c>
      <c r="AZ137" s="4" t="str">
        <f t="shared" si="148"/>
        <v/>
      </c>
      <c r="BA137" s="4" t="str">
        <f t="shared" si="149"/>
        <v/>
      </c>
      <c r="BB137" s="4" t="str">
        <f t="shared" si="150"/>
        <v/>
      </c>
      <c r="BC137" s="4">
        <f t="shared" si="151"/>
        <v>0</v>
      </c>
      <c r="BD137" s="4" t="str">
        <f t="shared" si="152"/>
        <v>999:99.99</v>
      </c>
      <c r="BE137" s="4" t="str">
        <f t="shared" si="153"/>
        <v>999:99.99</v>
      </c>
      <c r="BF137" s="4" t="str">
        <f t="shared" si="154"/>
        <v>999:99.99</v>
      </c>
      <c r="BG137" s="4" t="str">
        <f t="shared" si="155"/>
        <v>999:99.99</v>
      </c>
      <c r="BH137" s="4" t="str">
        <f t="shared" si="156"/>
        <v>19000100</v>
      </c>
      <c r="BL137">
        <f t="shared" si="131"/>
        <v>0</v>
      </c>
      <c r="BM137">
        <f t="shared" si="162"/>
        <v>0</v>
      </c>
    </row>
    <row r="138" spans="1:65" ht="16.5" hidden="1" customHeight="1">
      <c r="A138" s="7" t="str">
        <f t="shared" ref="A138:A147" si="163">IF(D138="","",A137+1)</f>
        <v/>
      </c>
      <c r="B138" s="27"/>
      <c r="C138" s="49"/>
      <c r="D138" s="64"/>
      <c r="E138" s="65"/>
      <c r="F138" s="65"/>
      <c r="G138" s="65"/>
      <c r="H138" s="65"/>
      <c r="I138" s="66"/>
      <c r="J138" s="67"/>
      <c r="K138" s="66"/>
      <c r="L138" s="67"/>
      <c r="M138" s="66"/>
      <c r="N138" s="67"/>
      <c r="O138" s="42"/>
      <c r="P138" s="30"/>
      <c r="Q138" s="7" t="str">
        <f t="shared" si="101"/>
        <v/>
      </c>
      <c r="R138" s="7" t="str">
        <f t="shared" si="102"/>
        <v/>
      </c>
      <c r="S138" s="7" t="str">
        <f t="shared" si="103"/>
        <v/>
      </c>
      <c r="T138" s="7" t="str">
        <f t="shared" si="104"/>
        <v/>
      </c>
      <c r="U138" s="69" t="str">
        <f t="shared" si="105"/>
        <v/>
      </c>
      <c r="V138" s="106"/>
      <c r="W138" s="9"/>
      <c r="X138" s="11">
        <f t="shared" si="135"/>
        <v>0</v>
      </c>
      <c r="Y138" s="11">
        <f t="shared" si="136"/>
        <v>0</v>
      </c>
      <c r="Z138" s="4" t="str">
        <f t="shared" si="137"/>
        <v/>
      </c>
      <c r="AA138" s="4" t="str">
        <f t="shared" si="138"/>
        <v/>
      </c>
      <c r="AC138" s="6">
        <f t="shared" si="133"/>
        <v>0</v>
      </c>
      <c r="AD138" s="6" t="str">
        <f t="shared" si="134"/>
        <v/>
      </c>
      <c r="AF138" s="4">
        <f t="shared" ref="AF138:AF147" si="164">LEN(Z138)+LEN(AA138)</f>
        <v>0</v>
      </c>
      <c r="AG138" s="4">
        <f t="shared" si="160"/>
        <v>0</v>
      </c>
      <c r="AH138" s="4" t="str">
        <f t="shared" ref="AH138:AH147" si="165">IF(OR(AI138="",AJ138=0),"",AG138)</f>
        <v/>
      </c>
      <c r="AI138" s="4" t="str">
        <f t="shared" ref="AI138:AI147" si="166">Z138&amp;IF(OR(AF138&gt;4,AF138=0),"",REPT("  ",5-AF138))&amp;AA138</f>
        <v/>
      </c>
      <c r="AJ138" s="11">
        <f t="shared" si="139"/>
        <v>0</v>
      </c>
      <c r="AK138" s="4" t="str">
        <f t="shared" si="161"/>
        <v/>
      </c>
      <c r="AL138" s="4">
        <v>0</v>
      </c>
      <c r="AM138" s="4" t="str">
        <f t="shared" si="140"/>
        <v xml:space="preserve"> </v>
      </c>
      <c r="AN138" s="4" t="str">
        <f t="shared" ref="AN138:AN147" si="167">Z138&amp;"  "&amp;AA138</f>
        <v xml:space="preserve">  </v>
      </c>
      <c r="AO138" s="4" t="str">
        <f t="shared" si="141"/>
        <v/>
      </c>
      <c r="AP138" s="4" t="str">
        <f t="shared" si="142"/>
        <v/>
      </c>
      <c r="AU138" s="4" t="str">
        <f t="shared" si="143"/>
        <v/>
      </c>
      <c r="AV138" s="4" t="str">
        <f t="shared" si="144"/>
        <v/>
      </c>
      <c r="AW138" s="4" t="str">
        <f t="shared" si="145"/>
        <v/>
      </c>
      <c r="AX138" s="4" t="str">
        <f t="shared" si="146"/>
        <v/>
      </c>
      <c r="AY138" s="4" t="str">
        <f t="shared" si="147"/>
        <v/>
      </c>
      <c r="AZ138" s="4" t="str">
        <f t="shared" si="148"/>
        <v/>
      </c>
      <c r="BA138" s="4" t="str">
        <f t="shared" si="149"/>
        <v/>
      </c>
      <c r="BB138" s="4" t="str">
        <f t="shared" si="150"/>
        <v/>
      </c>
      <c r="BC138" s="4">
        <f t="shared" si="151"/>
        <v>0</v>
      </c>
      <c r="BD138" s="4" t="str">
        <f t="shared" si="152"/>
        <v>999:99.99</v>
      </c>
      <c r="BE138" s="4" t="str">
        <f t="shared" si="153"/>
        <v>999:99.99</v>
      </c>
      <c r="BF138" s="4" t="str">
        <f t="shared" si="154"/>
        <v>999:99.99</v>
      </c>
      <c r="BG138" s="4" t="str">
        <f t="shared" si="155"/>
        <v>999:99.99</v>
      </c>
      <c r="BH138" s="4" t="str">
        <f t="shared" si="156"/>
        <v>19000100</v>
      </c>
      <c r="BL138">
        <f t="shared" si="131"/>
        <v>0</v>
      </c>
      <c r="BM138">
        <f t="shared" si="162"/>
        <v>0</v>
      </c>
    </row>
    <row r="139" spans="1:65" ht="16.5" hidden="1" customHeight="1">
      <c r="A139" s="7" t="str">
        <f t="shared" si="163"/>
        <v/>
      </c>
      <c r="B139" s="27"/>
      <c r="C139" s="49"/>
      <c r="D139" s="64"/>
      <c r="E139" s="65"/>
      <c r="F139" s="65"/>
      <c r="G139" s="65"/>
      <c r="H139" s="65"/>
      <c r="I139" s="66"/>
      <c r="J139" s="67"/>
      <c r="K139" s="66"/>
      <c r="L139" s="67"/>
      <c r="M139" s="66"/>
      <c r="N139" s="67"/>
      <c r="O139" s="42"/>
      <c r="P139" s="30"/>
      <c r="Q139" s="7" t="str">
        <f t="shared" si="101"/>
        <v/>
      </c>
      <c r="R139" s="7" t="str">
        <f t="shared" si="102"/>
        <v/>
      </c>
      <c r="S139" s="7" t="str">
        <f t="shared" si="103"/>
        <v/>
      </c>
      <c r="T139" s="7" t="str">
        <f t="shared" si="104"/>
        <v/>
      </c>
      <c r="U139" s="69" t="str">
        <f t="shared" si="105"/>
        <v/>
      </c>
      <c r="V139" s="106"/>
      <c r="W139" s="9"/>
      <c r="X139" s="11">
        <f t="shared" si="135"/>
        <v>0</v>
      </c>
      <c r="Y139" s="11">
        <f t="shared" si="136"/>
        <v>0</v>
      </c>
      <c r="Z139" s="4" t="str">
        <f t="shared" si="137"/>
        <v/>
      </c>
      <c r="AA139" s="4" t="str">
        <f t="shared" si="138"/>
        <v/>
      </c>
      <c r="AC139" s="6">
        <f t="shared" si="133"/>
        <v>0</v>
      </c>
      <c r="AD139" s="6" t="str">
        <f t="shared" si="134"/>
        <v/>
      </c>
      <c r="AF139" s="4">
        <f t="shared" si="164"/>
        <v>0</v>
      </c>
      <c r="AG139" s="4">
        <f t="shared" si="160"/>
        <v>0</v>
      </c>
      <c r="AH139" s="4" t="str">
        <f t="shared" si="165"/>
        <v/>
      </c>
      <c r="AI139" s="4" t="str">
        <f t="shared" si="166"/>
        <v/>
      </c>
      <c r="AJ139" s="11">
        <f t="shared" si="139"/>
        <v>0</v>
      </c>
      <c r="AK139" s="4" t="str">
        <f t="shared" si="161"/>
        <v/>
      </c>
      <c r="AL139" s="4">
        <v>0</v>
      </c>
      <c r="AM139" s="4" t="str">
        <f t="shared" si="140"/>
        <v xml:space="preserve"> </v>
      </c>
      <c r="AN139" s="4" t="str">
        <f t="shared" si="167"/>
        <v xml:space="preserve">  </v>
      </c>
      <c r="AO139" s="4" t="str">
        <f t="shared" si="141"/>
        <v/>
      </c>
      <c r="AP139" s="4" t="str">
        <f t="shared" si="142"/>
        <v/>
      </c>
      <c r="AU139" s="4" t="str">
        <f t="shared" si="143"/>
        <v/>
      </c>
      <c r="AV139" s="4" t="str">
        <f t="shared" si="144"/>
        <v/>
      </c>
      <c r="AW139" s="4" t="str">
        <f t="shared" si="145"/>
        <v/>
      </c>
      <c r="AX139" s="4" t="str">
        <f t="shared" si="146"/>
        <v/>
      </c>
      <c r="AY139" s="4" t="str">
        <f t="shared" si="147"/>
        <v/>
      </c>
      <c r="AZ139" s="4" t="str">
        <f t="shared" si="148"/>
        <v/>
      </c>
      <c r="BA139" s="4" t="str">
        <f t="shared" si="149"/>
        <v/>
      </c>
      <c r="BB139" s="4" t="str">
        <f t="shared" si="150"/>
        <v/>
      </c>
      <c r="BC139" s="4">
        <f t="shared" si="151"/>
        <v>0</v>
      </c>
      <c r="BD139" s="4" t="str">
        <f t="shared" si="152"/>
        <v>999:99.99</v>
      </c>
      <c r="BE139" s="4" t="str">
        <f t="shared" si="153"/>
        <v>999:99.99</v>
      </c>
      <c r="BF139" s="4" t="str">
        <f t="shared" si="154"/>
        <v>999:99.99</v>
      </c>
      <c r="BG139" s="4" t="str">
        <f t="shared" si="155"/>
        <v>999:99.99</v>
      </c>
      <c r="BH139" s="4" t="str">
        <f t="shared" si="156"/>
        <v>19000100</v>
      </c>
      <c r="BL139">
        <f t="shared" si="131"/>
        <v>0</v>
      </c>
      <c r="BM139">
        <f t="shared" si="162"/>
        <v>0</v>
      </c>
    </row>
    <row r="140" spans="1:65" ht="16.5" hidden="1" customHeight="1">
      <c r="A140" s="7" t="str">
        <f t="shared" si="163"/>
        <v/>
      </c>
      <c r="B140" s="27"/>
      <c r="C140" s="49"/>
      <c r="D140" s="64"/>
      <c r="E140" s="65"/>
      <c r="F140" s="65"/>
      <c r="G140" s="65"/>
      <c r="H140" s="65"/>
      <c r="I140" s="66"/>
      <c r="J140" s="67"/>
      <c r="K140" s="66"/>
      <c r="L140" s="67"/>
      <c r="M140" s="66"/>
      <c r="N140" s="67"/>
      <c r="O140" s="42"/>
      <c r="P140" s="30"/>
      <c r="Q140" s="7" t="str">
        <f t="shared" si="101"/>
        <v/>
      </c>
      <c r="R140" s="7" t="str">
        <f t="shared" si="102"/>
        <v/>
      </c>
      <c r="S140" s="7" t="str">
        <f t="shared" si="103"/>
        <v/>
      </c>
      <c r="T140" s="7" t="str">
        <f t="shared" si="104"/>
        <v/>
      </c>
      <c r="U140" s="69" t="str">
        <f t="shared" si="105"/>
        <v/>
      </c>
      <c r="V140" s="106"/>
      <c r="W140" s="9"/>
      <c r="X140" s="11">
        <f t="shared" si="135"/>
        <v>0</v>
      </c>
      <c r="Y140" s="11">
        <f t="shared" si="136"/>
        <v>0</v>
      </c>
      <c r="Z140" s="4" t="str">
        <f t="shared" si="137"/>
        <v/>
      </c>
      <c r="AA140" s="4" t="str">
        <f t="shared" si="138"/>
        <v/>
      </c>
      <c r="AC140" s="6">
        <f t="shared" si="133"/>
        <v>0</v>
      </c>
      <c r="AD140" s="6" t="str">
        <f t="shared" si="134"/>
        <v/>
      </c>
      <c r="AF140" s="4">
        <f t="shared" si="164"/>
        <v>0</v>
      </c>
      <c r="AG140" s="4">
        <f t="shared" si="160"/>
        <v>0</v>
      </c>
      <c r="AH140" s="4" t="str">
        <f t="shared" si="165"/>
        <v/>
      </c>
      <c r="AI140" s="4" t="str">
        <f t="shared" si="166"/>
        <v/>
      </c>
      <c r="AJ140" s="11">
        <f t="shared" si="139"/>
        <v>0</v>
      </c>
      <c r="AK140" s="4" t="str">
        <f t="shared" si="161"/>
        <v/>
      </c>
      <c r="AL140" s="4">
        <v>0</v>
      </c>
      <c r="AM140" s="4" t="str">
        <f t="shared" si="140"/>
        <v xml:space="preserve"> </v>
      </c>
      <c r="AN140" s="4" t="str">
        <f t="shared" si="167"/>
        <v xml:space="preserve">  </v>
      </c>
      <c r="AO140" s="4" t="str">
        <f t="shared" si="141"/>
        <v/>
      </c>
      <c r="AP140" s="4" t="str">
        <f t="shared" si="142"/>
        <v/>
      </c>
      <c r="AU140" s="4" t="str">
        <f t="shared" si="143"/>
        <v/>
      </c>
      <c r="AV140" s="4" t="str">
        <f t="shared" si="144"/>
        <v/>
      </c>
      <c r="AW140" s="4" t="str">
        <f t="shared" si="145"/>
        <v/>
      </c>
      <c r="AX140" s="4" t="str">
        <f t="shared" si="146"/>
        <v/>
      </c>
      <c r="AY140" s="4" t="str">
        <f t="shared" si="147"/>
        <v/>
      </c>
      <c r="AZ140" s="4" t="str">
        <f t="shared" si="148"/>
        <v/>
      </c>
      <c r="BA140" s="4" t="str">
        <f t="shared" si="149"/>
        <v/>
      </c>
      <c r="BB140" s="4" t="str">
        <f t="shared" si="150"/>
        <v/>
      </c>
      <c r="BC140" s="4">
        <f t="shared" si="151"/>
        <v>0</v>
      </c>
      <c r="BD140" s="4" t="str">
        <f t="shared" si="152"/>
        <v>999:99.99</v>
      </c>
      <c r="BE140" s="4" t="str">
        <f t="shared" si="153"/>
        <v>999:99.99</v>
      </c>
      <c r="BF140" s="4" t="str">
        <f t="shared" si="154"/>
        <v>999:99.99</v>
      </c>
      <c r="BG140" s="4" t="str">
        <f t="shared" si="155"/>
        <v>999:99.99</v>
      </c>
      <c r="BH140" s="4" t="str">
        <f t="shared" si="156"/>
        <v>19000100</v>
      </c>
      <c r="BL140">
        <f t="shared" si="131"/>
        <v>0</v>
      </c>
      <c r="BM140">
        <f t="shared" si="162"/>
        <v>0</v>
      </c>
    </row>
    <row r="141" spans="1:65" ht="16.5" hidden="1" customHeight="1">
      <c r="A141" s="7" t="str">
        <f t="shared" si="163"/>
        <v/>
      </c>
      <c r="B141" s="27"/>
      <c r="C141" s="49"/>
      <c r="D141" s="64"/>
      <c r="E141" s="65"/>
      <c r="F141" s="65"/>
      <c r="G141" s="65"/>
      <c r="H141" s="65"/>
      <c r="I141" s="66"/>
      <c r="J141" s="67"/>
      <c r="K141" s="66"/>
      <c r="L141" s="67"/>
      <c r="M141" s="66"/>
      <c r="N141" s="67"/>
      <c r="O141" s="42"/>
      <c r="P141" s="30"/>
      <c r="Q141" s="7" t="str">
        <f t="shared" si="101"/>
        <v/>
      </c>
      <c r="R141" s="7" t="str">
        <f t="shared" si="102"/>
        <v/>
      </c>
      <c r="S141" s="7" t="str">
        <f t="shared" si="103"/>
        <v/>
      </c>
      <c r="T141" s="7" t="str">
        <f t="shared" si="104"/>
        <v/>
      </c>
      <c r="U141" s="69" t="str">
        <f t="shared" si="105"/>
        <v/>
      </c>
      <c r="V141" s="106"/>
      <c r="W141" s="9"/>
      <c r="X141" s="11">
        <f t="shared" si="135"/>
        <v>0</v>
      </c>
      <c r="Y141" s="11">
        <f t="shared" si="136"/>
        <v>0</v>
      </c>
      <c r="Z141" s="4" t="str">
        <f t="shared" si="137"/>
        <v/>
      </c>
      <c r="AA141" s="4" t="str">
        <f t="shared" si="138"/>
        <v/>
      </c>
      <c r="AC141" s="6">
        <f t="shared" si="133"/>
        <v>0</v>
      </c>
      <c r="AD141" s="6" t="str">
        <f t="shared" si="134"/>
        <v/>
      </c>
      <c r="AF141" s="4">
        <f t="shared" si="164"/>
        <v>0</v>
      </c>
      <c r="AG141" s="4">
        <f t="shared" si="160"/>
        <v>0</v>
      </c>
      <c r="AH141" s="4" t="str">
        <f t="shared" si="165"/>
        <v/>
      </c>
      <c r="AI141" s="4" t="str">
        <f t="shared" si="166"/>
        <v/>
      </c>
      <c r="AJ141" s="11">
        <f t="shared" si="139"/>
        <v>0</v>
      </c>
      <c r="AK141" s="4" t="str">
        <f t="shared" si="161"/>
        <v/>
      </c>
      <c r="AL141" s="4">
        <v>0</v>
      </c>
      <c r="AM141" s="4" t="str">
        <f t="shared" si="140"/>
        <v xml:space="preserve"> </v>
      </c>
      <c r="AN141" s="4" t="str">
        <f t="shared" si="167"/>
        <v xml:space="preserve">  </v>
      </c>
      <c r="AO141" s="4" t="str">
        <f t="shared" si="141"/>
        <v/>
      </c>
      <c r="AP141" s="4" t="str">
        <f t="shared" si="142"/>
        <v/>
      </c>
      <c r="AU141" s="4" t="str">
        <f t="shared" si="143"/>
        <v/>
      </c>
      <c r="AV141" s="4" t="str">
        <f t="shared" si="144"/>
        <v/>
      </c>
      <c r="AW141" s="4" t="str">
        <f t="shared" si="145"/>
        <v/>
      </c>
      <c r="AX141" s="4" t="str">
        <f t="shared" si="146"/>
        <v/>
      </c>
      <c r="AY141" s="4" t="str">
        <f t="shared" si="147"/>
        <v/>
      </c>
      <c r="AZ141" s="4" t="str">
        <f t="shared" si="148"/>
        <v/>
      </c>
      <c r="BA141" s="4" t="str">
        <f t="shared" si="149"/>
        <v/>
      </c>
      <c r="BB141" s="4" t="str">
        <f t="shared" si="150"/>
        <v/>
      </c>
      <c r="BC141" s="4">
        <f t="shared" si="151"/>
        <v>0</v>
      </c>
      <c r="BD141" s="4" t="str">
        <f t="shared" si="152"/>
        <v>999:99.99</v>
      </c>
      <c r="BE141" s="4" t="str">
        <f t="shared" si="153"/>
        <v>999:99.99</v>
      </c>
      <c r="BF141" s="4" t="str">
        <f t="shared" si="154"/>
        <v>999:99.99</v>
      </c>
      <c r="BG141" s="4" t="str">
        <f t="shared" si="155"/>
        <v>999:99.99</v>
      </c>
      <c r="BH141" s="4" t="str">
        <f t="shared" si="156"/>
        <v>19000100</v>
      </c>
      <c r="BL141">
        <f t="shared" si="131"/>
        <v>0</v>
      </c>
      <c r="BM141">
        <f t="shared" si="162"/>
        <v>0</v>
      </c>
    </row>
    <row r="142" spans="1:65" ht="16.5" hidden="1" customHeight="1">
      <c r="A142" s="7" t="str">
        <f t="shared" si="163"/>
        <v/>
      </c>
      <c r="B142" s="27"/>
      <c r="C142" s="49"/>
      <c r="D142" s="64"/>
      <c r="E142" s="65"/>
      <c r="F142" s="65"/>
      <c r="G142" s="65"/>
      <c r="H142" s="65"/>
      <c r="I142" s="66"/>
      <c r="J142" s="67"/>
      <c r="K142" s="66"/>
      <c r="L142" s="67"/>
      <c r="M142" s="66"/>
      <c r="N142" s="67"/>
      <c r="O142" s="42"/>
      <c r="P142" s="30"/>
      <c r="Q142" s="7" t="str">
        <f t="shared" ref="Q142:Q147" si="168">IF(OR(D142="",S142&lt;6,S142&gt;17),"",VLOOKUP(S142,$BI$18:$BK$117,2,0))</f>
        <v/>
      </c>
      <c r="R142" s="7" t="str">
        <f t="shared" ref="R142:R147" si="169">IF(D142="","",DATEDIF(D142,$AI$1,"Y"))</f>
        <v/>
      </c>
      <c r="S142" s="7" t="str">
        <f t="shared" ref="S142:S147" si="170">IF(D142="","",DATEDIF(D142,$AI$2,"Y"))</f>
        <v/>
      </c>
      <c r="T142" s="7" t="str">
        <f t="shared" ref="T142:T147" si="171">IF(D142="","",VLOOKUP(IF(LEFT(Q142,1)="中",13,IF(LEFT(Q142,1)="高",16,R142)),$BI$18:$BK$117,3,0))</f>
        <v/>
      </c>
      <c r="U142" s="69" t="str">
        <f t="shared" ref="U142:U147" si="172">IF(D142="","",VLOOKUP(T142,$BI$6:$BJ$15,2,0))</f>
        <v/>
      </c>
      <c r="V142" s="106"/>
      <c r="W142" s="9"/>
      <c r="X142" s="11">
        <f t="shared" ref="X142:X147" si="173">IF(I142="",0,IF(I142=K142,1,0))</f>
        <v>0</v>
      </c>
      <c r="Y142" s="11">
        <f t="shared" ref="Y142:Y147" si="174">IF(M142="",0,IF(OR(M142=I142,M142=K142),1,0))</f>
        <v>0</v>
      </c>
      <c r="Z142" s="4" t="str">
        <f t="shared" ref="Z142:Z147" si="175">TRIM(E142)</f>
        <v/>
      </c>
      <c r="AA142" s="4" t="str">
        <f t="shared" ref="AA142:AA147" si="176">TRIM(F142)</f>
        <v/>
      </c>
      <c r="AC142" s="6">
        <f t="shared" si="133"/>
        <v>0</v>
      </c>
      <c r="AD142" s="6" t="str">
        <f t="shared" si="134"/>
        <v/>
      </c>
      <c r="AF142" s="4">
        <f t="shared" si="164"/>
        <v>0</v>
      </c>
      <c r="AG142" s="4">
        <f t="shared" si="160"/>
        <v>0</v>
      </c>
      <c r="AH142" s="4" t="str">
        <f t="shared" si="165"/>
        <v/>
      </c>
      <c r="AI142" s="4" t="str">
        <f t="shared" si="166"/>
        <v/>
      </c>
      <c r="AJ142" s="11">
        <f t="shared" ref="AJ142:AJ147" si="177">COUNTA(I142,K142,M142,O142)</f>
        <v>0</v>
      </c>
      <c r="AK142" s="4" t="str">
        <f t="shared" si="161"/>
        <v/>
      </c>
      <c r="AL142" s="4">
        <v>0</v>
      </c>
      <c r="AM142" s="4" t="str">
        <f t="shared" ref="AM142:AM147" si="178">G142&amp;" "&amp;H142</f>
        <v xml:space="preserve"> </v>
      </c>
      <c r="AN142" s="4" t="str">
        <f t="shared" si="167"/>
        <v xml:space="preserve">  </v>
      </c>
      <c r="AO142" s="4" t="str">
        <f t="shared" ref="AO142:AO147" si="179">AH142</f>
        <v/>
      </c>
      <c r="AP142" s="4" t="str">
        <f t="shared" ref="AP142:AP147" si="180">R142</f>
        <v/>
      </c>
      <c r="AU142" s="4" t="str">
        <f t="shared" ref="AU142:AU148" si="181">IF(I142="","",VLOOKUP(I142,$AC$6:$AD$23,2,0))</f>
        <v/>
      </c>
      <c r="AV142" s="4" t="str">
        <f t="shared" ref="AV142:AV148" si="182">IF(K142="","",VLOOKUP(K142,$AC$6:$AD$23,2,0))</f>
        <v/>
      </c>
      <c r="AW142" s="4" t="str">
        <f t="shared" ref="AW142:AW148" si="183">IF(M142="","",VLOOKUP(M142,$AC$6:$AD$23,2,0))</f>
        <v/>
      </c>
      <c r="AX142" s="4" t="str">
        <f t="shared" ref="AX142:AX148" si="184">IF(O142="","",VLOOKUP(O142,$AC$6:$AD$16,2,0))</f>
        <v/>
      </c>
      <c r="AY142" s="4" t="str">
        <f t="shared" ref="AY142:AY147" si="185">IF(I142="","",VLOOKUP(I142,$AC$6:$AF$13,3,0))</f>
        <v/>
      </c>
      <c r="AZ142" s="4" t="str">
        <f t="shared" ref="AZ142:AZ147" si="186">IF(K142="","",VLOOKUP(K142,$AC$6:$AF$13,3,0))</f>
        <v/>
      </c>
      <c r="BA142" s="4" t="str">
        <f t="shared" ref="BA142:BA147" si="187">IF(M142="","",VALUE(LEFT(M142,3)))</f>
        <v/>
      </c>
      <c r="BB142" s="4" t="str">
        <f t="shared" ref="BB142:BB147" si="188">IF(O142="","",VALUE(LEFT(O142,3)))</f>
        <v/>
      </c>
      <c r="BC142" s="4">
        <f t="shared" ref="BC142:BC147" si="189">IF(B142="100歳",1,0)</f>
        <v>0</v>
      </c>
      <c r="BD142" s="4" t="str">
        <f t="shared" ref="BD142:BD147" si="190">IF(J142="","999:99.99"," "&amp;LEFT(RIGHT("  "&amp;TEXT(J142,"0.00"),7),2)&amp;":"&amp;RIGHT(TEXT(J142,"0.00"),5))</f>
        <v>999:99.99</v>
      </c>
      <c r="BE142" s="4" t="str">
        <f t="shared" ref="BE142:BE147" si="191">IF(L142="","999:99.99"," "&amp;LEFT(RIGHT("  "&amp;TEXT(L142,"0.00"),7),2)&amp;":"&amp;RIGHT(TEXT(L142,"0.00"),5))</f>
        <v>999:99.99</v>
      </c>
      <c r="BF142" s="4" t="str">
        <f t="shared" ref="BF142:BF147" si="192">IF(N142="","999:99.99"," "&amp;LEFT(RIGHT("  "&amp;TEXT(N142,"0.00"),7),2)&amp;":"&amp;RIGHT(TEXT(N142,"0.00"),5))</f>
        <v>999:99.99</v>
      </c>
      <c r="BG142" s="4" t="str">
        <f t="shared" ref="BG142:BG147" si="193">IF(P142="","999:99.99"," "&amp;LEFT(RIGHT("  "&amp;TEXT(P142,"0.00"),7),2)&amp;":"&amp;RIGHT(TEXT(P142,"0.00"),5))</f>
        <v>999:99.99</v>
      </c>
      <c r="BH142" s="4" t="str">
        <f t="shared" ref="BH142:BH147" si="194">YEAR(D142)&amp;RIGHT("0"&amp;MONTH(D142),2)&amp;RIGHT("0"&amp;DAY(D142),2)</f>
        <v>19000100</v>
      </c>
      <c r="BL142">
        <f t="shared" ref="BL142:BL147" si="195">IF(AK142&lt;4,AJ142,0)</f>
        <v>0</v>
      </c>
      <c r="BM142">
        <f t="shared" si="162"/>
        <v>0</v>
      </c>
    </row>
    <row r="143" spans="1:65" ht="16.5" hidden="1" customHeight="1">
      <c r="A143" s="7" t="str">
        <f t="shared" si="163"/>
        <v/>
      </c>
      <c r="B143" s="27"/>
      <c r="C143" s="49"/>
      <c r="D143" s="64"/>
      <c r="E143" s="65"/>
      <c r="F143" s="65"/>
      <c r="G143" s="65"/>
      <c r="H143" s="65"/>
      <c r="I143" s="66"/>
      <c r="J143" s="67"/>
      <c r="K143" s="66"/>
      <c r="L143" s="67"/>
      <c r="M143" s="66"/>
      <c r="N143" s="67"/>
      <c r="O143" s="42"/>
      <c r="P143" s="30"/>
      <c r="Q143" s="7" t="str">
        <f t="shared" si="168"/>
        <v/>
      </c>
      <c r="R143" s="7" t="str">
        <f t="shared" si="169"/>
        <v/>
      </c>
      <c r="S143" s="7" t="str">
        <f t="shared" si="170"/>
        <v/>
      </c>
      <c r="T143" s="7" t="str">
        <f t="shared" si="171"/>
        <v/>
      </c>
      <c r="U143" s="69" t="str">
        <f t="shared" si="172"/>
        <v/>
      </c>
      <c r="V143" s="106"/>
      <c r="W143" s="9"/>
      <c r="X143" s="11">
        <f t="shared" si="173"/>
        <v>0</v>
      </c>
      <c r="Y143" s="11">
        <f t="shared" si="174"/>
        <v>0</v>
      </c>
      <c r="Z143" s="4" t="str">
        <f t="shared" si="175"/>
        <v/>
      </c>
      <c r="AA143" s="4" t="str">
        <f t="shared" si="176"/>
        <v/>
      </c>
      <c r="AC143" s="6">
        <f t="shared" si="133"/>
        <v>0</v>
      </c>
      <c r="AD143" s="6" t="str">
        <f t="shared" si="134"/>
        <v/>
      </c>
      <c r="AF143" s="4">
        <f t="shared" si="164"/>
        <v>0</v>
      </c>
      <c r="AG143" s="4">
        <f t="shared" si="160"/>
        <v>0</v>
      </c>
      <c r="AH143" s="4" t="str">
        <f t="shared" si="165"/>
        <v/>
      </c>
      <c r="AI143" s="4" t="str">
        <f t="shared" si="166"/>
        <v/>
      </c>
      <c r="AJ143" s="11">
        <f t="shared" si="177"/>
        <v>0</v>
      </c>
      <c r="AK143" s="4" t="str">
        <f t="shared" si="161"/>
        <v/>
      </c>
      <c r="AL143" s="4">
        <v>0</v>
      </c>
      <c r="AM143" s="4" t="str">
        <f t="shared" si="178"/>
        <v xml:space="preserve"> </v>
      </c>
      <c r="AN143" s="4" t="str">
        <f t="shared" si="167"/>
        <v xml:space="preserve">  </v>
      </c>
      <c r="AO143" s="4" t="str">
        <f t="shared" si="179"/>
        <v/>
      </c>
      <c r="AP143" s="4" t="str">
        <f t="shared" si="180"/>
        <v/>
      </c>
      <c r="AU143" s="4" t="str">
        <f t="shared" si="181"/>
        <v/>
      </c>
      <c r="AV143" s="4" t="str">
        <f t="shared" si="182"/>
        <v/>
      </c>
      <c r="AW143" s="4" t="str">
        <f t="shared" si="183"/>
        <v/>
      </c>
      <c r="AX143" s="4" t="str">
        <f t="shared" si="184"/>
        <v/>
      </c>
      <c r="AY143" s="4" t="str">
        <f t="shared" si="185"/>
        <v/>
      </c>
      <c r="AZ143" s="4" t="str">
        <f t="shared" si="186"/>
        <v/>
      </c>
      <c r="BA143" s="4" t="str">
        <f t="shared" si="187"/>
        <v/>
      </c>
      <c r="BB143" s="4" t="str">
        <f t="shared" si="188"/>
        <v/>
      </c>
      <c r="BC143" s="4">
        <f t="shared" si="189"/>
        <v>0</v>
      </c>
      <c r="BD143" s="4" t="str">
        <f t="shared" si="190"/>
        <v>999:99.99</v>
      </c>
      <c r="BE143" s="4" t="str">
        <f t="shared" si="191"/>
        <v>999:99.99</v>
      </c>
      <c r="BF143" s="4" t="str">
        <f t="shared" si="192"/>
        <v>999:99.99</v>
      </c>
      <c r="BG143" s="4" t="str">
        <f t="shared" si="193"/>
        <v>999:99.99</v>
      </c>
      <c r="BH143" s="4" t="str">
        <f t="shared" si="194"/>
        <v>19000100</v>
      </c>
      <c r="BL143">
        <f t="shared" si="195"/>
        <v>0</v>
      </c>
      <c r="BM143">
        <f t="shared" si="162"/>
        <v>0</v>
      </c>
    </row>
    <row r="144" spans="1:65" ht="16.5" hidden="1" customHeight="1">
      <c r="A144" s="7" t="str">
        <f t="shared" si="163"/>
        <v/>
      </c>
      <c r="B144" s="27"/>
      <c r="C144" s="49"/>
      <c r="D144" s="64"/>
      <c r="E144" s="65"/>
      <c r="F144" s="65"/>
      <c r="G144" s="65"/>
      <c r="H144" s="65"/>
      <c r="I144" s="66"/>
      <c r="J144" s="67"/>
      <c r="K144" s="66"/>
      <c r="L144" s="67"/>
      <c r="M144" s="66"/>
      <c r="N144" s="67"/>
      <c r="O144" s="42"/>
      <c r="P144" s="30"/>
      <c r="Q144" s="7" t="str">
        <f t="shared" si="168"/>
        <v/>
      </c>
      <c r="R144" s="7" t="str">
        <f t="shared" si="169"/>
        <v/>
      </c>
      <c r="S144" s="7" t="str">
        <f t="shared" si="170"/>
        <v/>
      </c>
      <c r="T144" s="7" t="str">
        <f t="shared" si="171"/>
        <v/>
      </c>
      <c r="U144" s="69" t="str">
        <f t="shared" si="172"/>
        <v/>
      </c>
      <c r="V144" s="106"/>
      <c r="W144" s="9"/>
      <c r="X144" s="11">
        <f t="shared" si="173"/>
        <v>0</v>
      </c>
      <c r="Y144" s="11">
        <f t="shared" si="174"/>
        <v>0</v>
      </c>
      <c r="Z144" s="4" t="str">
        <f t="shared" si="175"/>
        <v/>
      </c>
      <c r="AA144" s="4" t="str">
        <f t="shared" si="176"/>
        <v/>
      </c>
      <c r="AC144" s="6">
        <f t="shared" ref="AC144:AC147" si="196">AC143+IF(AI143="",0,1)</f>
        <v>0</v>
      </c>
      <c r="AD144" s="6" t="str">
        <f t="shared" ref="AD144:AD147" si="197">IF(AI143="","",AC144)</f>
        <v/>
      </c>
      <c r="AF144" s="4">
        <f t="shared" si="164"/>
        <v>0</v>
      </c>
      <c r="AG144" s="4">
        <f t="shared" si="160"/>
        <v>0</v>
      </c>
      <c r="AH144" s="4" t="str">
        <f t="shared" si="165"/>
        <v/>
      </c>
      <c r="AI144" s="4" t="str">
        <f t="shared" si="166"/>
        <v/>
      </c>
      <c r="AJ144" s="11">
        <f t="shared" si="177"/>
        <v>0</v>
      </c>
      <c r="AK144" s="4" t="str">
        <f t="shared" si="161"/>
        <v/>
      </c>
      <c r="AL144" s="4">
        <v>0</v>
      </c>
      <c r="AM144" s="4" t="str">
        <f t="shared" si="178"/>
        <v xml:space="preserve"> </v>
      </c>
      <c r="AN144" s="4" t="str">
        <f t="shared" si="167"/>
        <v xml:space="preserve">  </v>
      </c>
      <c r="AO144" s="4" t="str">
        <f t="shared" si="179"/>
        <v/>
      </c>
      <c r="AP144" s="4" t="str">
        <f t="shared" si="180"/>
        <v/>
      </c>
      <c r="AU144" s="4" t="str">
        <f t="shared" si="181"/>
        <v/>
      </c>
      <c r="AV144" s="4" t="str">
        <f t="shared" si="182"/>
        <v/>
      </c>
      <c r="AW144" s="4" t="str">
        <f t="shared" si="183"/>
        <v/>
      </c>
      <c r="AX144" s="4" t="str">
        <f t="shared" si="184"/>
        <v/>
      </c>
      <c r="AY144" s="4" t="str">
        <f t="shared" si="185"/>
        <v/>
      </c>
      <c r="AZ144" s="4" t="str">
        <f t="shared" si="186"/>
        <v/>
      </c>
      <c r="BA144" s="4" t="str">
        <f t="shared" si="187"/>
        <v/>
      </c>
      <c r="BB144" s="4" t="str">
        <f t="shared" si="188"/>
        <v/>
      </c>
      <c r="BC144" s="4">
        <f t="shared" si="189"/>
        <v>0</v>
      </c>
      <c r="BD144" s="4" t="str">
        <f t="shared" si="190"/>
        <v>999:99.99</v>
      </c>
      <c r="BE144" s="4" t="str">
        <f t="shared" si="191"/>
        <v>999:99.99</v>
      </c>
      <c r="BF144" s="4" t="str">
        <f t="shared" si="192"/>
        <v>999:99.99</v>
      </c>
      <c r="BG144" s="4" t="str">
        <f t="shared" si="193"/>
        <v>999:99.99</v>
      </c>
      <c r="BH144" s="4" t="str">
        <f t="shared" si="194"/>
        <v>19000100</v>
      </c>
      <c r="BL144">
        <f t="shared" si="195"/>
        <v>0</v>
      </c>
      <c r="BM144">
        <f t="shared" si="162"/>
        <v>0</v>
      </c>
    </row>
    <row r="145" spans="1:65" ht="16.5" hidden="1" customHeight="1">
      <c r="A145" s="7" t="str">
        <f t="shared" si="163"/>
        <v/>
      </c>
      <c r="B145" s="27"/>
      <c r="C145" s="49"/>
      <c r="D145" s="64"/>
      <c r="E145" s="65"/>
      <c r="F145" s="65"/>
      <c r="G145" s="65"/>
      <c r="H145" s="65"/>
      <c r="I145" s="66"/>
      <c r="J145" s="67"/>
      <c r="K145" s="66"/>
      <c r="L145" s="67"/>
      <c r="M145" s="66"/>
      <c r="N145" s="67"/>
      <c r="O145" s="42"/>
      <c r="P145" s="30"/>
      <c r="Q145" s="7" t="str">
        <f t="shared" si="168"/>
        <v/>
      </c>
      <c r="R145" s="7" t="str">
        <f t="shared" si="169"/>
        <v/>
      </c>
      <c r="S145" s="7" t="str">
        <f t="shared" si="170"/>
        <v/>
      </c>
      <c r="T145" s="7" t="str">
        <f t="shared" si="171"/>
        <v/>
      </c>
      <c r="U145" s="69" t="str">
        <f t="shared" si="172"/>
        <v/>
      </c>
      <c r="V145" s="106"/>
      <c r="W145" s="9"/>
      <c r="X145" s="11">
        <f t="shared" si="173"/>
        <v>0</v>
      </c>
      <c r="Y145" s="11">
        <f t="shared" si="174"/>
        <v>0</v>
      </c>
      <c r="Z145" s="4" t="str">
        <f t="shared" si="175"/>
        <v/>
      </c>
      <c r="AA145" s="4" t="str">
        <f t="shared" si="176"/>
        <v/>
      </c>
      <c r="AC145" s="6">
        <f t="shared" si="196"/>
        <v>0</v>
      </c>
      <c r="AD145" s="6" t="str">
        <f t="shared" si="197"/>
        <v/>
      </c>
      <c r="AF145" s="4">
        <f t="shared" si="164"/>
        <v>0</v>
      </c>
      <c r="AG145" s="4">
        <f t="shared" si="160"/>
        <v>0</v>
      </c>
      <c r="AH145" s="4" t="str">
        <f t="shared" si="165"/>
        <v/>
      </c>
      <c r="AI145" s="4" t="str">
        <f t="shared" si="166"/>
        <v/>
      </c>
      <c r="AJ145" s="11">
        <f t="shared" si="177"/>
        <v>0</v>
      </c>
      <c r="AK145" s="4" t="str">
        <f t="shared" si="161"/>
        <v/>
      </c>
      <c r="AL145" s="4">
        <v>0</v>
      </c>
      <c r="AM145" s="4" t="str">
        <f t="shared" si="178"/>
        <v xml:space="preserve"> </v>
      </c>
      <c r="AN145" s="4" t="str">
        <f t="shared" si="167"/>
        <v xml:space="preserve">  </v>
      </c>
      <c r="AO145" s="4" t="str">
        <f t="shared" si="179"/>
        <v/>
      </c>
      <c r="AP145" s="4" t="str">
        <f t="shared" si="180"/>
        <v/>
      </c>
      <c r="AU145" s="4" t="str">
        <f t="shared" si="181"/>
        <v/>
      </c>
      <c r="AV145" s="4" t="str">
        <f t="shared" si="182"/>
        <v/>
      </c>
      <c r="AW145" s="4" t="str">
        <f t="shared" si="183"/>
        <v/>
      </c>
      <c r="AX145" s="4" t="str">
        <f t="shared" si="184"/>
        <v/>
      </c>
      <c r="AY145" s="4" t="str">
        <f t="shared" si="185"/>
        <v/>
      </c>
      <c r="AZ145" s="4" t="str">
        <f t="shared" si="186"/>
        <v/>
      </c>
      <c r="BA145" s="4" t="str">
        <f t="shared" si="187"/>
        <v/>
      </c>
      <c r="BB145" s="4" t="str">
        <f t="shared" si="188"/>
        <v/>
      </c>
      <c r="BC145" s="4">
        <f t="shared" si="189"/>
        <v>0</v>
      </c>
      <c r="BD145" s="4" t="str">
        <f t="shared" si="190"/>
        <v>999:99.99</v>
      </c>
      <c r="BE145" s="4" t="str">
        <f t="shared" si="191"/>
        <v>999:99.99</v>
      </c>
      <c r="BF145" s="4" t="str">
        <f t="shared" si="192"/>
        <v>999:99.99</v>
      </c>
      <c r="BG145" s="4" t="str">
        <f t="shared" si="193"/>
        <v>999:99.99</v>
      </c>
      <c r="BH145" s="4" t="str">
        <f t="shared" si="194"/>
        <v>19000100</v>
      </c>
      <c r="BL145">
        <f t="shared" si="195"/>
        <v>0</v>
      </c>
      <c r="BM145">
        <f t="shared" si="162"/>
        <v>0</v>
      </c>
    </row>
    <row r="146" spans="1:65" ht="16.5" hidden="1" customHeight="1">
      <c r="A146" s="7" t="str">
        <f t="shared" si="163"/>
        <v/>
      </c>
      <c r="B146" s="27"/>
      <c r="C146" s="49"/>
      <c r="D146" s="64"/>
      <c r="E146" s="65"/>
      <c r="F146" s="65"/>
      <c r="G146" s="65"/>
      <c r="H146" s="65"/>
      <c r="I146" s="66"/>
      <c r="J146" s="67"/>
      <c r="K146" s="66"/>
      <c r="L146" s="67"/>
      <c r="M146" s="66"/>
      <c r="N146" s="67"/>
      <c r="O146" s="42"/>
      <c r="P146" s="30"/>
      <c r="Q146" s="7" t="str">
        <f t="shared" si="168"/>
        <v/>
      </c>
      <c r="R146" s="7" t="str">
        <f t="shared" si="169"/>
        <v/>
      </c>
      <c r="S146" s="7" t="str">
        <f t="shared" si="170"/>
        <v/>
      </c>
      <c r="T146" s="7" t="str">
        <f t="shared" si="171"/>
        <v/>
      </c>
      <c r="U146" s="69" t="str">
        <f t="shared" si="172"/>
        <v/>
      </c>
      <c r="V146" s="106"/>
      <c r="W146" s="9"/>
      <c r="X146" s="11">
        <f t="shared" si="173"/>
        <v>0</v>
      </c>
      <c r="Y146" s="11">
        <f t="shared" si="174"/>
        <v>0</v>
      </c>
      <c r="Z146" s="4" t="str">
        <f t="shared" si="175"/>
        <v/>
      </c>
      <c r="AA146" s="4" t="str">
        <f t="shared" si="176"/>
        <v/>
      </c>
      <c r="AC146" s="6">
        <f t="shared" si="196"/>
        <v>0</v>
      </c>
      <c r="AD146" s="6" t="str">
        <f t="shared" si="197"/>
        <v/>
      </c>
      <c r="AF146" s="4">
        <f t="shared" si="164"/>
        <v>0</v>
      </c>
      <c r="AG146" s="4">
        <f t="shared" si="160"/>
        <v>0</v>
      </c>
      <c r="AH146" s="4" t="str">
        <f t="shared" si="165"/>
        <v/>
      </c>
      <c r="AI146" s="4" t="str">
        <f t="shared" si="166"/>
        <v/>
      </c>
      <c r="AJ146" s="11">
        <f t="shared" si="177"/>
        <v>0</v>
      </c>
      <c r="AK146" s="4" t="str">
        <f t="shared" si="161"/>
        <v/>
      </c>
      <c r="AL146" s="4">
        <v>0</v>
      </c>
      <c r="AM146" s="4" t="str">
        <f t="shared" si="178"/>
        <v xml:space="preserve"> </v>
      </c>
      <c r="AN146" s="4" t="str">
        <f t="shared" si="167"/>
        <v xml:space="preserve">  </v>
      </c>
      <c r="AO146" s="4" t="str">
        <f t="shared" si="179"/>
        <v/>
      </c>
      <c r="AP146" s="4" t="str">
        <f t="shared" si="180"/>
        <v/>
      </c>
      <c r="AU146" s="4" t="str">
        <f t="shared" si="181"/>
        <v/>
      </c>
      <c r="AV146" s="4" t="str">
        <f t="shared" si="182"/>
        <v/>
      </c>
      <c r="AW146" s="4" t="str">
        <f t="shared" si="183"/>
        <v/>
      </c>
      <c r="AX146" s="4" t="str">
        <f t="shared" si="184"/>
        <v/>
      </c>
      <c r="AY146" s="4" t="str">
        <f t="shared" si="185"/>
        <v/>
      </c>
      <c r="AZ146" s="4" t="str">
        <f t="shared" si="186"/>
        <v/>
      </c>
      <c r="BA146" s="4" t="str">
        <f t="shared" si="187"/>
        <v/>
      </c>
      <c r="BB146" s="4" t="str">
        <f t="shared" si="188"/>
        <v/>
      </c>
      <c r="BC146" s="4">
        <f t="shared" si="189"/>
        <v>0</v>
      </c>
      <c r="BD146" s="4" t="str">
        <f t="shared" si="190"/>
        <v>999:99.99</v>
      </c>
      <c r="BE146" s="4" t="str">
        <f t="shared" si="191"/>
        <v>999:99.99</v>
      </c>
      <c r="BF146" s="4" t="str">
        <f t="shared" si="192"/>
        <v>999:99.99</v>
      </c>
      <c r="BG146" s="4" t="str">
        <f t="shared" si="193"/>
        <v>999:99.99</v>
      </c>
      <c r="BH146" s="4" t="str">
        <f t="shared" si="194"/>
        <v>19000100</v>
      </c>
      <c r="BL146">
        <f t="shared" si="195"/>
        <v>0</v>
      </c>
      <c r="BM146">
        <f t="shared" si="162"/>
        <v>0</v>
      </c>
    </row>
    <row r="147" spans="1:65" ht="16.5" hidden="1" customHeight="1">
      <c r="A147" s="7" t="str">
        <f t="shared" si="163"/>
        <v/>
      </c>
      <c r="B147" s="27"/>
      <c r="C147" s="49"/>
      <c r="D147" s="64"/>
      <c r="E147" s="65"/>
      <c r="F147" s="65"/>
      <c r="G147" s="65"/>
      <c r="H147" s="65"/>
      <c r="I147" s="66"/>
      <c r="J147" s="67"/>
      <c r="K147" s="66"/>
      <c r="L147" s="67"/>
      <c r="M147" s="66"/>
      <c r="N147" s="67"/>
      <c r="O147" s="42"/>
      <c r="P147" s="30"/>
      <c r="Q147" s="7" t="str">
        <f t="shared" si="168"/>
        <v/>
      </c>
      <c r="R147" s="7" t="str">
        <f t="shared" si="169"/>
        <v/>
      </c>
      <c r="S147" s="7" t="str">
        <f t="shared" si="170"/>
        <v/>
      </c>
      <c r="T147" s="7" t="str">
        <f t="shared" si="171"/>
        <v/>
      </c>
      <c r="U147" s="69" t="str">
        <f t="shared" si="172"/>
        <v/>
      </c>
      <c r="V147" s="106"/>
      <c r="W147" s="9"/>
      <c r="X147" s="11">
        <f t="shared" si="173"/>
        <v>0</v>
      </c>
      <c r="Y147" s="11">
        <f t="shared" si="174"/>
        <v>0</v>
      </c>
      <c r="Z147" s="4" t="str">
        <f t="shared" si="175"/>
        <v/>
      </c>
      <c r="AA147" s="4" t="str">
        <f t="shared" si="176"/>
        <v/>
      </c>
      <c r="AC147" s="6">
        <f t="shared" si="196"/>
        <v>0</v>
      </c>
      <c r="AD147" s="6" t="str">
        <f t="shared" si="197"/>
        <v/>
      </c>
      <c r="AF147" s="4">
        <f t="shared" si="164"/>
        <v>0</v>
      </c>
      <c r="AG147" s="4">
        <f t="shared" si="160"/>
        <v>0</v>
      </c>
      <c r="AH147" s="4" t="str">
        <f t="shared" si="165"/>
        <v/>
      </c>
      <c r="AI147" s="4" t="str">
        <f t="shared" si="166"/>
        <v/>
      </c>
      <c r="AJ147" s="11">
        <f t="shared" si="177"/>
        <v>0</v>
      </c>
      <c r="AK147" s="4" t="str">
        <f t="shared" si="161"/>
        <v/>
      </c>
      <c r="AL147" s="4">
        <v>0</v>
      </c>
      <c r="AM147" s="4" t="str">
        <f t="shared" si="178"/>
        <v xml:space="preserve"> </v>
      </c>
      <c r="AN147" s="4" t="str">
        <f t="shared" si="167"/>
        <v xml:space="preserve">  </v>
      </c>
      <c r="AO147" s="4" t="str">
        <f t="shared" si="179"/>
        <v/>
      </c>
      <c r="AP147" s="4" t="str">
        <f t="shared" si="180"/>
        <v/>
      </c>
      <c r="AU147" s="4" t="str">
        <f t="shared" si="181"/>
        <v/>
      </c>
      <c r="AV147" s="4" t="str">
        <f t="shared" si="182"/>
        <v/>
      </c>
      <c r="AW147" s="4" t="str">
        <f t="shared" si="183"/>
        <v/>
      </c>
      <c r="AX147" s="4" t="str">
        <f t="shared" si="184"/>
        <v/>
      </c>
      <c r="AY147" s="4" t="str">
        <f t="shared" si="185"/>
        <v/>
      </c>
      <c r="AZ147" s="4" t="str">
        <f t="shared" si="186"/>
        <v/>
      </c>
      <c r="BA147" s="4" t="str">
        <f t="shared" si="187"/>
        <v/>
      </c>
      <c r="BB147" s="4" t="str">
        <f t="shared" si="188"/>
        <v/>
      </c>
      <c r="BC147" s="4">
        <f t="shared" si="189"/>
        <v>0</v>
      </c>
      <c r="BD147" s="4" t="str">
        <f t="shared" si="190"/>
        <v>999:99.99</v>
      </c>
      <c r="BE147" s="4" t="str">
        <f t="shared" si="191"/>
        <v>999:99.99</v>
      </c>
      <c r="BF147" s="4" t="str">
        <f t="shared" si="192"/>
        <v>999:99.99</v>
      </c>
      <c r="BG147" s="4" t="str">
        <f t="shared" si="193"/>
        <v>999:99.99</v>
      </c>
      <c r="BH147" s="4" t="str">
        <f t="shared" si="194"/>
        <v>19000100</v>
      </c>
      <c r="BL147">
        <f t="shared" si="195"/>
        <v>0</v>
      </c>
      <c r="BM147">
        <f t="shared" si="162"/>
        <v>0</v>
      </c>
    </row>
    <row r="148" spans="1:65" ht="16.5" hidden="1" customHeight="1">
      <c r="Z148" s="4" t="s">
        <v>215</v>
      </c>
      <c r="AC148">
        <f>SUM(BO81:BO87)</f>
        <v>0</v>
      </c>
      <c r="AJ148" s="11"/>
      <c r="AU148" s="4" t="str">
        <f t="shared" si="181"/>
        <v/>
      </c>
      <c r="AV148" s="4" t="str">
        <f t="shared" si="182"/>
        <v/>
      </c>
      <c r="AW148" s="4" t="str">
        <f t="shared" si="183"/>
        <v/>
      </c>
      <c r="AX148" s="4" t="str">
        <f t="shared" si="184"/>
        <v/>
      </c>
      <c r="BL148">
        <f>SUM(BL78:BL147)</f>
        <v>0</v>
      </c>
      <c r="BM148">
        <f>SUM(BM78:BM147)</f>
        <v>0</v>
      </c>
    </row>
    <row r="149" spans="1:65" ht="16.5" hidden="1" customHeight="1">
      <c r="Z149" s="4" t="s">
        <v>216</v>
      </c>
      <c r="AC149">
        <f>SUM(BO78:BO80)</f>
        <v>0</v>
      </c>
      <c r="AJ149" s="11">
        <f>SUM(AJ78:AJ147)</f>
        <v>0</v>
      </c>
    </row>
    <row r="150" spans="1:65" ht="16.5" hidden="1" customHeight="1"/>
    <row r="151" spans="1:65" ht="16.5" hidden="1" customHeight="1"/>
    <row r="152" spans="1:65" ht="16.5" hidden="1" customHeight="1"/>
  </sheetData>
  <sheetProtection algorithmName="SHA-512" hashValue="4Kxu2oudlj5HxSh+i2+4vU47mnamXi/F4DfYKTDtyE2kbvhdB2KX1pQMJOW78ZXLIQm/YOpztyQV73S5gMK+/Q==" saltValue="2e6Wj+GqLvfogi0TSZjBxA==" spinCount="100000" sheet="1" selectLockedCells="1"/>
  <mergeCells count="8">
    <mergeCell ref="X3:Y3"/>
    <mergeCell ref="I4:J4"/>
    <mergeCell ref="K4:L4"/>
    <mergeCell ref="M4:N4"/>
    <mergeCell ref="BD4:BG4"/>
    <mergeCell ref="AU4:AX4"/>
    <mergeCell ref="AY4:BB4"/>
    <mergeCell ref="AQ4:AT4"/>
  </mergeCells>
  <phoneticPr fontId="2"/>
  <conditionalFormatting sqref="H82:H83">
    <cfRule type="expression" dxfId="32" priority="2" stopIfTrue="1">
      <formula>$X82=1</formula>
    </cfRule>
  </conditionalFormatting>
  <conditionalFormatting sqref="H85">
    <cfRule type="expression" dxfId="31" priority="3" stopIfTrue="1">
      <formula>$X85=1</formula>
    </cfRule>
  </conditionalFormatting>
  <conditionalFormatting sqref="H94:H95">
    <cfRule type="expression" dxfId="30" priority="15" stopIfTrue="1">
      <formula>$X94=1</formula>
    </cfRule>
  </conditionalFormatting>
  <conditionalFormatting sqref="H97">
    <cfRule type="expression" dxfId="29" priority="17" stopIfTrue="1">
      <formula>$X97=1</formula>
    </cfRule>
  </conditionalFormatting>
  <conditionalFormatting sqref="I6:I75">
    <cfRule type="expression" dxfId="28" priority="7" stopIfTrue="1">
      <formula>OR($X6=1,$Y6=1)</formula>
    </cfRule>
  </conditionalFormatting>
  <conditionalFormatting sqref="I78:I147">
    <cfRule type="expression" dxfId="27" priority="11">
      <formula>OR($X78=1,$Y78=1)</formula>
    </cfRule>
    <cfRule type="expression" dxfId="26" priority="30" stopIfTrue="1">
      <formula>OR($X78=1,$Y78=1)</formula>
    </cfRule>
  </conditionalFormatting>
  <conditionalFormatting sqref="I106:I108">
    <cfRule type="expression" dxfId="25" priority="16" stopIfTrue="1">
      <formula>$X106=1</formula>
    </cfRule>
  </conditionalFormatting>
  <conditionalFormatting sqref="K6:K75">
    <cfRule type="expression" dxfId="24" priority="6" stopIfTrue="1">
      <formula>OR($X6=1,$Y6=1)</formula>
    </cfRule>
  </conditionalFormatting>
  <conditionalFormatting sqref="K78:K147">
    <cfRule type="expression" dxfId="23" priority="22" stopIfTrue="1">
      <formula>OR($X78=1,$Y78=1)</formula>
    </cfRule>
  </conditionalFormatting>
  <conditionalFormatting sqref="M6:M75">
    <cfRule type="expression" dxfId="22" priority="5" stopIfTrue="1">
      <formula>$Y6=1</formula>
    </cfRule>
  </conditionalFormatting>
  <conditionalFormatting sqref="M78:M147">
    <cfRule type="expression" dxfId="21" priority="21" stopIfTrue="1">
      <formula>$Y78=1</formula>
    </cfRule>
  </conditionalFormatting>
  <dataValidations xWindow="513" yWindow="251" count="19">
    <dataValidation imeMode="on" allowBlank="1" showInputMessage="1" showErrorMessage="1" promptTitle="名" prompt="選手の名を入力して下さい。" sqref="F6:F75 F78:F147" xr:uid="{00000000-0002-0000-0100-000001000000}"/>
    <dataValidation type="decimal" imeMode="off" allowBlank="1" showInputMessage="1" showErrorMessage="1" errorTitle="入力確認" error="10秒から20分以内で入力して下さい。_x000a_１分以上の場合は_x000a_1分45秒67→｢145.67｣の形式で_x000a_入力して下さい。" promptTitle="エントリータイム入力" prompt="例　30秒45　→　30.45_x000a_1分13秒32　→　113.32" sqref="P6:P75 P78:P147" xr:uid="{00000000-0002-0000-0100-000002000000}">
      <formula1>10</formula1>
      <formula2>2000</formula2>
    </dataValidation>
    <dataValidation allowBlank="1" showInputMessage="1" showErrorMessage="1" prompt="入力不要" sqref="A6:A75 A78:A147 Q6:U147 W6:W147 V76:V77" xr:uid="{00000000-0002-0000-0100-000003000000}"/>
    <dataValidation type="date" imeMode="off" operator="lessThanOrEqual" allowBlank="1" showInputMessage="1" showErrorMessage="1" error="18歳未満は出場出来ません。" promptTitle="入力形式" prompt="例　1943/01/14 の形式で_x000a_入力して下さい。" sqref="D15:D17" xr:uid="{00000000-0002-0000-0100-000004000000}">
      <formula1>TODAY()-16*365</formula1>
    </dataValidation>
    <dataValidation imeMode="on" allowBlank="1" showInputMessage="1" showErrorMessage="1" promptTitle="姓" prompt="選手の姓を入力して下さい。" sqref="E6:E75 E78:E147" xr:uid="{00000000-0002-0000-0100-000005000000}"/>
    <dataValidation imeMode="halfKatakana" allowBlank="1" showInputMessage="1" showErrorMessage="1" promptTitle="選手姓カナ" prompt="選手の姓のフリカナを入力して下さい。_x000a_（半角カタカナ）" sqref="G6:G75 G78:G147" xr:uid="{00000000-0002-0000-0100-000006000000}"/>
    <dataValidation imeMode="halfKatakana" allowBlank="1" showInputMessage="1" showErrorMessage="1" promptTitle="選手名カナ" prompt="選手の名のフリカナを入力して下さい。_x000a_（半角カタカナ）" sqref="H6:H75 H78:H147" xr:uid="{00000000-0002-0000-0100-000007000000}"/>
    <dataValidation type="list" allowBlank="1" showInputMessage="1" showErrorMessage="1" promptTitle="種目選択" prompt="60秒スイムに出場の方は選択してください" sqref="O6:O75 O78:O147" xr:uid="{00000000-0002-0000-0100-000009000000}">
      <formula1>$AC$16</formula1>
    </dataValidation>
    <dataValidation imeMode="off" operator="lessThanOrEqual" allowBlank="1" showInputMessage="1" showErrorMessage="1" error="18歳未満は出場出来ません。" promptTitle="入力形式" prompt="例　1943/01/14 の形式で_x000a_入力して下さい。" sqref="D6:D14 D18:D75 D78:D147" xr:uid="{00000000-0002-0000-0100-00000A000000}"/>
    <dataValidation imeMode="halfKatakana" allowBlank="1" showErrorMessage="1" promptTitle="選手名カナ" prompt="選手の名のフリカナを入力して下さい。_x000a_（半角カタカナ）" sqref="U6:U147 V76:V77" xr:uid="{97EB452A-AA9E-47B6-A0DC-8E9ACCCD99C8}"/>
    <dataValidation type="list" allowBlank="1" showInputMessage="1" showErrorMessage="1" promptTitle="種目選択" prompt="１種目目の出場種目を選択して下さい。" sqref="I6:I75 I78:I147" xr:uid="{0B53F032-C45C-4C39-9463-18A3A256F0CF}">
      <formula1>$AC$6:$AC$12</formula1>
    </dataValidation>
    <dataValidation type="list" allowBlank="1" showInputMessage="1" showErrorMessage="1" promptTitle="種目選択" prompt="２種目目の出場種目を選択して下さい。" sqref="K6:K75 K78:K147" xr:uid="{918CFE74-B486-4D41-AE75-156AA765DCCF}">
      <formula1>$AC$6:$AC$12</formula1>
    </dataValidation>
    <dataValidation type="list" allowBlank="1" showInputMessage="1" showErrorMessage="1" promptTitle="種目選択" prompt="３種目目の出場種目を選択して下さい。" sqref="M6:M75 M78:M147" xr:uid="{18BE6143-3A77-4A44-8475-BDF08C97CA6F}">
      <formula1>$AC$6:$AC$23</formula1>
    </dataValidation>
    <dataValidation type="list" imeMode="on" allowBlank="1" showInputMessage="1" showErrorMessage="1" promptTitle="会員種別" sqref="C6:C75 C78:C147" xr:uid="{00000000-0002-0000-0100-000008000000}">
      <formula1>#REF!</formula1>
    </dataValidation>
    <dataValidation type="decimal" imeMode="off" allowBlank="1" showInputMessage="1" showErrorMessage="1" errorTitle="入力確認" error="10秒から20分以内で入力して下さい。_x000a_１分以上の場合は_x000a_1分45秒67→｢145.67｣の形式で_x000a_入力して下さい。" promptTitle="エントリータイム入力" prompt="例　30秒45　→　30.45_x000a_1分13秒32　→　113.32_x000a_※入力必須" sqref="J6:J75 J78:J147 L6:L75 L78:L147 N6:N75 N78:N147" xr:uid="{C8A4A86E-8FB0-4F2A-90AB-43F6E3860C37}">
      <formula1>10</formula1>
      <formula2>2000</formula2>
    </dataValidation>
    <dataValidation imeMode="off" allowBlank="1" showInputMessage="1" errorTitle="入力確認" error="10秒から20分以内で入力して下さい。_x000a_１分以上の場合は_x000a_1分45秒67→｢145.67｣の形式で_x000a_入力して下さい。" promptTitle="入力不要" sqref="Q6:Q75 Q78:Q147" xr:uid="{63245118-7387-42E5-B9CF-2A718D230A77}"/>
    <dataValidation type="list" imeMode="on" allowBlank="1" showInputMessage="1" showErrorMessage="1" promptTitle="種別選択" prompt="マスターズ協会_x000a_登録種別を_x000a_選択して下さい。" sqref="B6:B75 B78:B147" xr:uid="{00000000-0002-0000-0100-000000000000}">
      <formula1>#REF!</formula1>
    </dataValidation>
    <dataValidation type="list" allowBlank="1" showInputMessage="1" showErrorMessage="1" promptTitle="Ｔシャツサイズ" prompt="Ｔシャツサイズを選択してください。" sqref="V6:V75 V78:V147" xr:uid="{CAE640B9-B038-4DF8-98D9-CCF03E961E8D}">
      <formula1>$BP$20:$BP$29</formula1>
    </dataValidation>
    <dataValidation type="list" imeMode="halfKatakana" allowBlank="1" showInputMessage="1" showErrorMessage="1" promptTitle="Ｔシャツサイズ" prompt="Ｔシャツサイズを選択してください。" sqref="V6:V75 V78:V147" xr:uid="{C0398987-9110-463C-A1F9-90B68E4A0E32}">
      <formula1>$BP$20:$BP$27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53" fitToHeight="2" orientation="portrait" blackAndWhite="1" horizontalDpi="4294967292" verticalDpi="300" r:id="rId1"/>
  <headerFooter alignWithMargins="0"/>
  <rowBreaks count="1" manualBreakCount="1">
    <brk id="75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74C5D-A244-4C06-9EB8-132503B9E28C}">
  <dimension ref="A1:BT149"/>
  <sheetViews>
    <sheetView showGridLines="0" zoomScaleNormal="100" workbookViewId="0">
      <pane xSplit="6" ySplit="5" topLeftCell="G6" activePane="bottomRight" state="frozen"/>
      <selection pane="topRight" activeCell="F1" sqref="F1"/>
      <selection pane="bottomLeft" activeCell="A6" sqref="A6"/>
      <selection pane="bottomRight" activeCell="D6" sqref="D6"/>
    </sheetView>
  </sheetViews>
  <sheetFormatPr defaultColWidth="9.140625" defaultRowHeight="16.5" customHeight="1"/>
  <cols>
    <col min="1" max="1" width="4.7109375" style="9" customWidth="1"/>
    <col min="2" max="3" width="10.140625" style="9" hidden="1" customWidth="1"/>
    <col min="4" max="4" width="14.140625" style="4" customWidth="1"/>
    <col min="5" max="6" width="13.5703125" style="4" customWidth="1"/>
    <col min="7" max="8" width="13" style="4" customWidth="1"/>
    <col min="9" max="9" width="16.28515625" style="5" customWidth="1"/>
    <col min="10" max="10" width="11.7109375" style="4" customWidth="1"/>
    <col min="11" max="11" width="16.28515625" style="5" customWidth="1"/>
    <col min="12" max="12" width="11" style="4" bestFit="1" customWidth="1"/>
    <col min="13" max="13" width="16.28515625" style="5" hidden="1" customWidth="1"/>
    <col min="14" max="14" width="11" style="4" hidden="1" customWidth="1"/>
    <col min="15" max="15" width="16.28515625" style="5" hidden="1" customWidth="1"/>
    <col min="16" max="16" width="11" style="4" hidden="1" customWidth="1"/>
    <col min="17" max="17" width="8.42578125" style="4" customWidth="1"/>
    <col min="18" max="18" width="7.140625" style="4" customWidth="1"/>
    <col min="19" max="19" width="11" style="4" bestFit="1" customWidth="1"/>
    <col min="20" max="20" width="11" style="4" customWidth="1"/>
    <col min="21" max="21" width="11.42578125" style="4" customWidth="1"/>
    <col min="22" max="22" width="13.5703125" style="4" bestFit="1" customWidth="1"/>
    <col min="23" max="23" width="6.28515625" style="4" hidden="1" customWidth="1"/>
    <col min="24" max="25" width="4" style="4" hidden="1" customWidth="1"/>
    <col min="26" max="28" width="6.28515625" style="4" hidden="1" customWidth="1"/>
    <col min="29" max="29" width="19.7109375" style="6" hidden="1" customWidth="1"/>
    <col min="30" max="30" width="2.7109375" style="6" hidden="1" customWidth="1"/>
    <col min="31" max="31" width="4.7109375" style="6" hidden="1" customWidth="1"/>
    <col min="32" max="32" width="2.85546875" style="4" hidden="1" customWidth="1"/>
    <col min="33" max="33" width="6" style="4" hidden="1" customWidth="1"/>
    <col min="34" max="34" width="4" style="4" hidden="1" customWidth="1"/>
    <col min="35" max="36" width="13.5703125" style="4" hidden="1" customWidth="1"/>
    <col min="37" max="37" width="7.42578125" style="4" hidden="1" customWidth="1"/>
    <col min="38" max="38" width="4" style="4" hidden="1" customWidth="1"/>
    <col min="39" max="39" width="11" style="4" hidden="1" customWidth="1"/>
    <col min="40" max="40" width="13.85546875" style="4" hidden="1" customWidth="1"/>
    <col min="41" max="41" width="8.5703125" style="4" hidden="1" customWidth="1"/>
    <col min="42" max="42" width="13.85546875" style="4" hidden="1" customWidth="1"/>
    <col min="43" max="50" width="4" style="4" hidden="1" customWidth="1"/>
    <col min="51" max="51" width="5.5703125" style="4" hidden="1" customWidth="1"/>
    <col min="52" max="52" width="5.85546875" style="4" hidden="1" customWidth="1"/>
    <col min="53" max="53" width="5.42578125" style="4" hidden="1" customWidth="1"/>
    <col min="54" max="54" width="4" style="4" hidden="1" customWidth="1"/>
    <col min="55" max="55" width="2.85546875" style="4" hidden="1" customWidth="1"/>
    <col min="56" max="59" width="12.28515625" style="4" hidden="1" customWidth="1"/>
    <col min="60" max="60" width="12.85546875" style="4" hidden="1" customWidth="1"/>
    <col min="61" max="62" width="11.5703125" style="4" hidden="1" customWidth="1"/>
    <col min="63" max="63" width="3.7109375" style="4" hidden="1" customWidth="1"/>
    <col min="64" max="64" width="9.85546875" style="4" hidden="1" customWidth="1"/>
    <col min="65" max="65" width="13.28515625" style="4" hidden="1" customWidth="1"/>
    <col min="66" max="66" width="16.140625" style="4" hidden="1" customWidth="1"/>
    <col min="67" max="67" width="9.140625" style="4" hidden="1" customWidth="1"/>
    <col min="68" max="68" width="0" style="4" hidden="1" customWidth="1"/>
    <col min="69" max="69" width="13.5703125" style="4" hidden="1" customWidth="1"/>
    <col min="70" max="74" width="0" style="4" hidden="1" customWidth="1"/>
    <col min="75" max="16384" width="9.140625" style="4"/>
  </cols>
  <sheetData>
    <row r="1" spans="1:71" ht="16.5" customHeight="1">
      <c r="A1" s="20" t="str">
        <f>申込書!B1</f>
        <v>第27回全日本スポーツダイビング室内選手権大会</v>
      </c>
      <c r="M1" s="21"/>
      <c r="N1" s="13"/>
      <c r="O1" s="21"/>
      <c r="P1" s="13"/>
      <c r="Q1" s="13"/>
      <c r="R1" s="13"/>
      <c r="S1" s="13"/>
      <c r="T1" s="13"/>
      <c r="W1" s="13"/>
      <c r="AI1" s="91">
        <f>申込書!AB1</f>
        <v>45640</v>
      </c>
      <c r="AJ1" s="4" t="s">
        <v>176</v>
      </c>
    </row>
    <row r="2" spans="1:71" ht="16.5" customHeight="1">
      <c r="A2" s="3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AI2" s="91">
        <f>DATE(YEAR(AI1)-IF(MONTH(AI1)&lt;4,1,0),4,1)</f>
        <v>45383</v>
      </c>
      <c r="AJ2" s="102" t="s">
        <v>177</v>
      </c>
    </row>
    <row r="3" spans="1:71" ht="16.5" customHeight="1">
      <c r="A3" s="2" t="str">
        <f>IF(申込書!C7="","チーム登録を行って下さい",申込書!C7)</f>
        <v>チーム登録を行って下さい</v>
      </c>
      <c r="C3" s="2"/>
      <c r="E3" s="2"/>
      <c r="F3" s="2"/>
      <c r="G3" s="2"/>
      <c r="H3" s="2"/>
      <c r="I3" s="55" t="s">
        <v>150</v>
      </c>
      <c r="U3" s="2"/>
      <c r="V3" s="2"/>
      <c r="X3" s="174" t="s">
        <v>32</v>
      </c>
      <c r="Y3" s="174"/>
    </row>
    <row r="4" spans="1:71" s="9" customFormat="1" ht="16.5" customHeight="1">
      <c r="A4" s="7" t="s">
        <v>5</v>
      </c>
      <c r="B4" s="7" t="s">
        <v>4</v>
      </c>
      <c r="C4" s="7" t="s">
        <v>121</v>
      </c>
      <c r="D4" s="7" t="s">
        <v>3</v>
      </c>
      <c r="E4" s="7" t="s">
        <v>6</v>
      </c>
      <c r="F4" s="7" t="s">
        <v>7</v>
      </c>
      <c r="G4" s="7" t="s">
        <v>8</v>
      </c>
      <c r="H4" s="7" t="s">
        <v>9</v>
      </c>
      <c r="I4" s="228" t="s">
        <v>122</v>
      </c>
      <c r="J4" s="229"/>
      <c r="K4" s="228" t="s">
        <v>123</v>
      </c>
      <c r="L4" s="229"/>
      <c r="M4" s="228" t="s">
        <v>124</v>
      </c>
      <c r="N4" s="229"/>
      <c r="O4" s="99" t="s">
        <v>125</v>
      </c>
      <c r="P4" s="100"/>
      <c r="Q4" s="7" t="s">
        <v>175</v>
      </c>
      <c r="R4" s="7" t="s">
        <v>18</v>
      </c>
      <c r="S4" s="7" t="s">
        <v>205</v>
      </c>
      <c r="T4" s="7" t="s">
        <v>206</v>
      </c>
      <c r="U4" s="28" t="s">
        <v>207</v>
      </c>
      <c r="V4" s="104" t="s">
        <v>229</v>
      </c>
      <c r="X4" s="8" t="s">
        <v>27</v>
      </c>
      <c r="Y4" s="8" t="s">
        <v>28</v>
      </c>
      <c r="AC4" s="10"/>
      <c r="AD4" s="10"/>
      <c r="AE4" s="10"/>
      <c r="AJ4" s="8" t="s">
        <v>26</v>
      </c>
      <c r="AK4" s="9" t="s">
        <v>19</v>
      </c>
      <c r="AL4" s="9" t="s">
        <v>64</v>
      </c>
      <c r="AM4" s="9" t="s">
        <v>53</v>
      </c>
      <c r="AN4" s="9" t="s">
        <v>118</v>
      </c>
      <c r="AO4" s="9" t="s">
        <v>51</v>
      </c>
      <c r="AQ4" s="230" t="s">
        <v>128</v>
      </c>
      <c r="AR4" s="230"/>
      <c r="AS4" s="230"/>
      <c r="AT4" s="230"/>
      <c r="AU4" s="230" t="s">
        <v>59</v>
      </c>
      <c r="AV4" s="230"/>
      <c r="AW4" s="230"/>
      <c r="AX4" s="230"/>
      <c r="AY4" s="230" t="s">
        <v>60</v>
      </c>
      <c r="AZ4" s="230"/>
      <c r="BA4" s="230"/>
      <c r="BB4" s="230"/>
      <c r="BD4" s="230" t="s">
        <v>62</v>
      </c>
      <c r="BE4" s="230"/>
      <c r="BF4" s="230"/>
      <c r="BG4" s="230"/>
      <c r="BL4" s="9" t="s">
        <v>98</v>
      </c>
    </row>
    <row r="5" spans="1:71" ht="16.5" customHeight="1">
      <c r="A5" s="2" t="s">
        <v>133</v>
      </c>
      <c r="I5" s="28" t="s">
        <v>45</v>
      </c>
      <c r="J5" s="7" t="s">
        <v>17</v>
      </c>
      <c r="K5" s="28" t="s">
        <v>45</v>
      </c>
      <c r="L5" s="7" t="s">
        <v>17</v>
      </c>
      <c r="M5" s="28" t="s">
        <v>45</v>
      </c>
      <c r="N5" s="7" t="s">
        <v>17</v>
      </c>
      <c r="O5" s="28" t="s">
        <v>45</v>
      </c>
      <c r="P5" s="7" t="s">
        <v>17</v>
      </c>
      <c r="Q5" s="101"/>
      <c r="R5" s="35"/>
      <c r="S5" s="101"/>
      <c r="T5" s="101"/>
      <c r="U5" s="101"/>
      <c r="V5" s="101" t="s">
        <v>230</v>
      </c>
      <c r="AG5" s="4">
        <v>0</v>
      </c>
      <c r="AP5" s="4" t="s">
        <v>18</v>
      </c>
      <c r="AQ5" s="35" t="s">
        <v>27</v>
      </c>
      <c r="AR5" s="35" t="s">
        <v>28</v>
      </c>
      <c r="AS5" s="35" t="s">
        <v>29</v>
      </c>
      <c r="AT5" s="35" t="s">
        <v>30</v>
      </c>
      <c r="AU5" s="35" t="s">
        <v>27</v>
      </c>
      <c r="AV5" s="35" t="s">
        <v>28</v>
      </c>
      <c r="AW5" s="35" t="s">
        <v>29</v>
      </c>
      <c r="AX5" s="35" t="s">
        <v>30</v>
      </c>
      <c r="AY5" s="35" t="s">
        <v>27</v>
      </c>
      <c r="AZ5" s="35" t="s">
        <v>28</v>
      </c>
      <c r="BA5" s="35" t="s">
        <v>29</v>
      </c>
      <c r="BB5" s="35" t="s">
        <v>30</v>
      </c>
      <c r="BD5" s="7" t="s">
        <v>27</v>
      </c>
      <c r="BE5" s="7" t="s">
        <v>28</v>
      </c>
      <c r="BF5" s="7" t="s">
        <v>29</v>
      </c>
      <c r="BG5" s="7" t="s">
        <v>30</v>
      </c>
      <c r="BH5" s="4" t="s">
        <v>174</v>
      </c>
      <c r="BL5" s="4" t="s">
        <v>220</v>
      </c>
      <c r="BM5" s="4" t="s">
        <v>221</v>
      </c>
    </row>
    <row r="6" spans="1:71" ht="16.5" customHeight="1">
      <c r="A6" s="7" t="str">
        <f>IF(D6="","",1)</f>
        <v/>
      </c>
      <c r="B6" s="50"/>
      <c r="C6" s="51"/>
      <c r="D6" s="64"/>
      <c r="E6" s="65"/>
      <c r="F6" s="65"/>
      <c r="G6" s="65"/>
      <c r="H6" s="65"/>
      <c r="I6" s="66"/>
      <c r="J6" s="67"/>
      <c r="K6" s="66"/>
      <c r="L6" s="67"/>
      <c r="M6" s="60"/>
      <c r="N6" s="61"/>
      <c r="O6" s="41"/>
      <c r="P6" s="29"/>
      <c r="Q6" s="7" t="str">
        <f>IF(OR(D6="",S6&lt;6,S6&gt;17),"",VLOOKUP(S6,$BI$18:$BK$117,2,0))</f>
        <v/>
      </c>
      <c r="R6" s="7" t="str">
        <f>IF(D6="","",DATEDIF(D6,$AI$1,"Y"))</f>
        <v/>
      </c>
      <c r="S6" s="7" t="str">
        <f>IF(D6="","",DATEDIF(D6,$AI$2,"Y"))</f>
        <v/>
      </c>
      <c r="T6" s="7" t="str">
        <f>IF(D6="","",VLOOKUP(IF(LEFT(Q6,1)="中",13,IF(LEFT(Q6,1)="高",16,R6)),$BI$18:$BK$117,3,0))</f>
        <v/>
      </c>
      <c r="U6" s="69" t="str">
        <f>IF(D6="","",VLOOKUP(T6,$BI$6:$BJ$15,2,0))</f>
        <v/>
      </c>
      <c r="V6" s="106"/>
      <c r="W6" s="9"/>
      <c r="X6" s="11">
        <f t="shared" ref="X6:X69" si="0">IF(I6="",0,IF(I6=K6,1,0))</f>
        <v>0</v>
      </c>
      <c r="Y6" s="11">
        <f t="shared" ref="Y6:Y69" si="1">IF(M6="",0,IF(OR(M6=I6,M6=K6),1,0))</f>
        <v>0</v>
      </c>
      <c r="Z6" s="4" t="str">
        <f t="shared" ref="Z6:AA37" si="2">TRIM(E6)</f>
        <v/>
      </c>
      <c r="AA6" s="4" t="str">
        <f t="shared" si="2"/>
        <v/>
      </c>
      <c r="AC6" s="18" t="s">
        <v>178</v>
      </c>
      <c r="AD6" s="6">
        <v>1</v>
      </c>
      <c r="AE6" s="6">
        <v>50</v>
      </c>
      <c r="AF6" s="4">
        <f>LEN(Z6)+LEN(AA6)</f>
        <v>0</v>
      </c>
      <c r="AG6" s="4">
        <f>申込一覧表_女子!AG75+IF(OR(AI6="",AJ6=0),0,1)</f>
        <v>0</v>
      </c>
      <c r="AH6" s="4" t="str">
        <f>IF(OR(AI6="",AJ6=0),"",AG6)</f>
        <v/>
      </c>
      <c r="AI6" s="4" t="str">
        <f t="shared" ref="AI6:AI69" si="3">Z6&amp;IF(OR(AF6&gt;4,AF6=0),"",REPT("  ",5-AF6))&amp;AA6</f>
        <v/>
      </c>
      <c r="AJ6" s="11">
        <f t="shared" ref="AJ6:AJ69" si="4">COUNTA(I6,K6,M6,O6)</f>
        <v>0</v>
      </c>
      <c r="AK6" s="4" t="str">
        <f>T6</f>
        <v/>
      </c>
      <c r="AL6" s="4">
        <v>5</v>
      </c>
      <c r="AM6" s="4" t="str">
        <f t="shared" ref="AM6:AM69" si="5">G6&amp;" "&amp;H6</f>
        <v xml:space="preserve"> </v>
      </c>
      <c r="AN6" s="4" t="str">
        <f t="shared" ref="AN6:AN69" si="6">Z6&amp;"  "&amp;AA6</f>
        <v xml:space="preserve">  </v>
      </c>
      <c r="AO6" s="4" t="str">
        <f t="shared" ref="AO6:AO69" si="7">AH6</f>
        <v/>
      </c>
      <c r="AP6" s="4" t="str">
        <f t="shared" ref="AP6:AP69" si="8">R6</f>
        <v/>
      </c>
      <c r="AU6" s="4" t="str">
        <f>IF(I6="","",VLOOKUP(I6,$AC$6:$AD$13,2,0))</f>
        <v/>
      </c>
      <c r="AV6" s="4" t="str">
        <f t="shared" ref="AV6:AV69" si="9">IF(K6="","",VLOOKUP(K6,$AC$6:$AD$23,2,0))</f>
        <v/>
      </c>
      <c r="AW6" s="4" t="str">
        <f t="shared" ref="AW6:AW69" si="10">IF(M6="","",VLOOKUP(M6,$AC$6:$AD$23,2,0))</f>
        <v/>
      </c>
      <c r="AX6" s="4" t="str">
        <f t="shared" ref="AX6:AX69" si="11">IF(O6="","",VLOOKUP(O6,$AC$6:$AD$16,2,0))</f>
        <v/>
      </c>
      <c r="AY6" s="4" t="str">
        <f t="shared" ref="AY6:AY69" si="12">IF(I6="","",VLOOKUP(I6,$AC$6:$AF$13,3,0))</f>
        <v/>
      </c>
      <c r="AZ6" s="4" t="str">
        <f t="shared" ref="AZ6:AZ69" si="13">IF(K6="","",VLOOKUP(K6,$AC$6:$AF$13,3,0))</f>
        <v/>
      </c>
      <c r="BA6" s="4" t="str">
        <f t="shared" ref="BA6:BA69" si="14">IF(M6="","",VALUE(LEFT(M6,3)))</f>
        <v/>
      </c>
      <c r="BB6" s="4" t="str">
        <f t="shared" ref="BB6:BB69" si="15">IF(O6="","",VALUE(LEFT(O6,3)))</f>
        <v/>
      </c>
      <c r="BC6" s="4">
        <f t="shared" ref="BC6:BC69" si="16">IF(B6="100歳",1,0)</f>
        <v>0</v>
      </c>
      <c r="BD6" s="4" t="str">
        <f t="shared" ref="BD6:BD69" si="17">IF(J6="","999:99.99"," "&amp;LEFT(RIGHT("  "&amp;TEXT(J6,"0.00"),7),2)&amp;":"&amp;RIGHT(TEXT(J6,"0.00"),5))</f>
        <v>999:99.99</v>
      </c>
      <c r="BE6" s="4" t="str">
        <f t="shared" ref="BE6:BE69" si="18">IF(L6="","999:99.99"," "&amp;LEFT(RIGHT("  "&amp;TEXT(L6,"0.00"),7),2)&amp;":"&amp;RIGHT(TEXT(L6,"0.00"),5))</f>
        <v>999:99.99</v>
      </c>
      <c r="BF6" s="4" t="str">
        <f t="shared" ref="BF6:BF69" si="19">IF(N6="","999:99.99"," "&amp;LEFT(RIGHT("  "&amp;TEXT(N6,"0.00"),7),2)&amp;":"&amp;RIGHT(TEXT(N6,"0.00"),5))</f>
        <v>999:99.99</v>
      </c>
      <c r="BG6" s="4" t="str">
        <f t="shared" ref="BG6:BG69" si="20">IF(P6="","999:99.99"," "&amp;LEFT(RIGHT("  "&amp;TEXT(P6,"0.00"),7),2)&amp;":"&amp;RIGHT(TEXT(P6,"0.00"),5))</f>
        <v>999:99.99</v>
      </c>
      <c r="BH6" s="4" t="str">
        <f t="shared" ref="BH6:BH69" si="21">YEAR(D6)&amp;RIGHT("0"&amp;MONTH(D6),2)&amp;RIGHT("0"&amp;DAY(D6),2)</f>
        <v>19000100</v>
      </c>
      <c r="BI6">
        <v>1</v>
      </c>
      <c r="BJ6" t="s">
        <v>183</v>
      </c>
      <c r="BK6"/>
      <c r="BL6">
        <f>IF(AK6&lt;4,AJ6,0)</f>
        <v>0</v>
      </c>
      <c r="BM6">
        <f>IF(AK6&gt;3,AJ6,0)</f>
        <v>0</v>
      </c>
      <c r="BN6" s="4" t="s">
        <v>217</v>
      </c>
      <c r="BO6" s="4">
        <f>COUNTIF($T$6:$T$75,1)</f>
        <v>0</v>
      </c>
      <c r="BP6" t="s">
        <v>183</v>
      </c>
      <c r="BQ6" s="4" t="s">
        <v>218</v>
      </c>
      <c r="BS6" t="s">
        <v>183</v>
      </c>
    </row>
    <row r="7" spans="1:71" ht="16.5" customHeight="1">
      <c r="A7" s="7" t="str">
        <f t="shared" ref="A7:A70" si="22">IF(D7="","",A6+1)</f>
        <v/>
      </c>
      <c r="B7" s="50"/>
      <c r="C7" s="51"/>
      <c r="D7" s="64"/>
      <c r="E7" s="65"/>
      <c r="F7" s="65"/>
      <c r="G7" s="65"/>
      <c r="H7" s="65"/>
      <c r="I7" s="66"/>
      <c r="J7" s="67"/>
      <c r="K7" s="66"/>
      <c r="L7" s="67"/>
      <c r="M7" s="60"/>
      <c r="N7" s="61"/>
      <c r="O7" s="41"/>
      <c r="P7" s="29"/>
      <c r="Q7" s="7" t="str">
        <f t="shared" ref="Q7:Q70" si="23">IF(OR(D7="",S7&lt;6,S7&gt;17),"",VLOOKUP(S7,$BI$18:$BK$117,2,0))</f>
        <v/>
      </c>
      <c r="R7" s="7" t="str">
        <f t="shared" ref="R7:R70" si="24">IF(D7="","",DATEDIF(D7,$AI$1,"Y"))</f>
        <v/>
      </c>
      <c r="S7" s="7" t="str">
        <f t="shared" ref="S7:S70" si="25">IF(D7="","",DATEDIF(D7,$AI$2,"Y"))</f>
        <v/>
      </c>
      <c r="T7" s="7" t="str">
        <f t="shared" ref="T7:T70" si="26">IF(D7="","",VLOOKUP(IF(LEFT(Q7,1)="中",13,IF(LEFT(Q7,1)="高",16,R7)),$BI$18:$BK$117,3,0))</f>
        <v/>
      </c>
      <c r="U7" s="69" t="str">
        <f t="shared" ref="U7:U70" si="27">IF(D7="","",VLOOKUP(T7,$BI$6:$BJ$15,2,0))</f>
        <v/>
      </c>
      <c r="V7" s="106"/>
      <c r="W7" s="9"/>
      <c r="X7" s="11">
        <f t="shared" si="0"/>
        <v>0</v>
      </c>
      <c r="Y7" s="11">
        <f t="shared" si="1"/>
        <v>0</v>
      </c>
      <c r="Z7" s="4" t="str">
        <f t="shared" si="2"/>
        <v/>
      </c>
      <c r="AA7" s="4" t="str">
        <f t="shared" si="2"/>
        <v/>
      </c>
      <c r="AC7" s="18" t="s">
        <v>179</v>
      </c>
      <c r="AD7" s="6">
        <v>1</v>
      </c>
      <c r="AE7" s="6">
        <v>100</v>
      </c>
      <c r="AF7" s="4">
        <f t="shared" ref="AF7:AF70" si="28">LEN(Z7)+LEN(AA7)</f>
        <v>0</v>
      </c>
      <c r="AG7" s="4">
        <f t="shared" ref="AG7:AG70" si="29">AG6+IF(OR(AI7="",AJ7=0),0,1)</f>
        <v>0</v>
      </c>
      <c r="AH7" s="4" t="str">
        <f t="shared" ref="AH7:AH70" si="30">IF(OR(AI7="",AJ7=0),"",AG7)</f>
        <v/>
      </c>
      <c r="AI7" s="4" t="str">
        <f t="shared" si="3"/>
        <v/>
      </c>
      <c r="AJ7" s="11">
        <f t="shared" si="4"/>
        <v>0</v>
      </c>
      <c r="AK7" s="4" t="str">
        <f t="shared" ref="AK7:AK70" si="31">T7</f>
        <v/>
      </c>
      <c r="AL7" s="4">
        <v>5</v>
      </c>
      <c r="AM7" s="4" t="str">
        <f t="shared" si="5"/>
        <v xml:space="preserve"> </v>
      </c>
      <c r="AN7" s="4" t="str">
        <f t="shared" si="6"/>
        <v xml:space="preserve">  </v>
      </c>
      <c r="AO7" s="4" t="str">
        <f t="shared" si="7"/>
        <v/>
      </c>
      <c r="AP7" s="4" t="str">
        <f t="shared" si="8"/>
        <v/>
      </c>
      <c r="AU7" s="4" t="str">
        <f t="shared" ref="AU7:AU70" si="32">IF(I7="","",VLOOKUP(I7,$AC$6:$AD$23,2,0))</f>
        <v/>
      </c>
      <c r="AV7" s="4" t="str">
        <f t="shared" si="9"/>
        <v/>
      </c>
      <c r="AW7" s="4" t="str">
        <f t="shared" si="10"/>
        <v/>
      </c>
      <c r="AX7" s="4" t="str">
        <f t="shared" si="11"/>
        <v/>
      </c>
      <c r="AY7" s="4" t="str">
        <f t="shared" si="12"/>
        <v/>
      </c>
      <c r="AZ7" s="4" t="str">
        <f t="shared" si="13"/>
        <v/>
      </c>
      <c r="BA7" s="4" t="str">
        <f t="shared" si="14"/>
        <v/>
      </c>
      <c r="BB7" s="4" t="str">
        <f t="shared" si="15"/>
        <v/>
      </c>
      <c r="BC7" s="4">
        <f t="shared" si="16"/>
        <v>0</v>
      </c>
      <c r="BD7" s="4" t="str">
        <f t="shared" si="17"/>
        <v>999:99.99</v>
      </c>
      <c r="BE7" s="4" t="str">
        <f t="shared" si="18"/>
        <v>999:99.99</v>
      </c>
      <c r="BF7" s="4" t="str">
        <f t="shared" si="19"/>
        <v>999:99.99</v>
      </c>
      <c r="BG7" s="4" t="str">
        <f t="shared" si="20"/>
        <v>999:99.99</v>
      </c>
      <c r="BH7" s="4" t="str">
        <f t="shared" si="21"/>
        <v>19000100</v>
      </c>
      <c r="BI7">
        <v>2</v>
      </c>
      <c r="BJ7" t="s">
        <v>184</v>
      </c>
      <c r="BK7"/>
      <c r="BL7">
        <f t="shared" ref="BL7:BL70" si="33">IF(AK7&lt;4,AJ7,0)</f>
        <v>0</v>
      </c>
      <c r="BM7">
        <f t="shared" ref="BM7:BM70" si="34">IF(AK7&gt;3,AJ7,0)</f>
        <v>0</v>
      </c>
      <c r="BO7" s="4">
        <f>COUNTIF($T$6:$T$75,2)</f>
        <v>0</v>
      </c>
      <c r="BP7" t="s">
        <v>184</v>
      </c>
      <c r="BS7" t="s">
        <v>184</v>
      </c>
    </row>
    <row r="8" spans="1:71" ht="16.5" customHeight="1">
      <c r="A8" s="7" t="str">
        <f t="shared" si="22"/>
        <v/>
      </c>
      <c r="B8" s="50"/>
      <c r="C8" s="51"/>
      <c r="D8" s="64"/>
      <c r="E8" s="65"/>
      <c r="F8" s="65"/>
      <c r="G8" s="65"/>
      <c r="H8" s="65"/>
      <c r="I8" s="66"/>
      <c r="J8" s="67"/>
      <c r="K8" s="66"/>
      <c r="L8" s="67"/>
      <c r="M8" s="60"/>
      <c r="N8" s="61"/>
      <c r="O8" s="41"/>
      <c r="P8" s="29"/>
      <c r="Q8" s="7" t="str">
        <f t="shared" si="23"/>
        <v/>
      </c>
      <c r="R8" s="7" t="str">
        <f t="shared" si="24"/>
        <v/>
      </c>
      <c r="S8" s="7" t="str">
        <f t="shared" si="25"/>
        <v/>
      </c>
      <c r="T8" s="7" t="str">
        <f t="shared" si="26"/>
        <v/>
      </c>
      <c r="U8" s="69" t="str">
        <f t="shared" si="27"/>
        <v/>
      </c>
      <c r="V8" s="106"/>
      <c r="W8" s="9"/>
      <c r="X8" s="11">
        <f t="shared" si="0"/>
        <v>0</v>
      </c>
      <c r="Y8" s="11">
        <f t="shared" si="1"/>
        <v>0</v>
      </c>
      <c r="Z8" s="4" t="str">
        <f t="shared" si="2"/>
        <v/>
      </c>
      <c r="AA8" s="4" t="str">
        <f t="shared" si="2"/>
        <v/>
      </c>
      <c r="AC8" s="18" t="s">
        <v>211</v>
      </c>
      <c r="AD8" s="6">
        <v>1</v>
      </c>
      <c r="AE8" s="6">
        <v>400</v>
      </c>
      <c r="AF8" s="4">
        <f t="shared" si="28"/>
        <v>0</v>
      </c>
      <c r="AG8" s="4">
        <f t="shared" si="29"/>
        <v>0</v>
      </c>
      <c r="AH8" s="4" t="str">
        <f t="shared" si="30"/>
        <v/>
      </c>
      <c r="AI8" s="4" t="str">
        <f t="shared" si="3"/>
        <v/>
      </c>
      <c r="AJ8" s="11">
        <f t="shared" si="4"/>
        <v>0</v>
      </c>
      <c r="AK8" s="4" t="str">
        <f t="shared" si="31"/>
        <v/>
      </c>
      <c r="AL8" s="4">
        <v>5</v>
      </c>
      <c r="AM8" s="4" t="str">
        <f t="shared" si="5"/>
        <v xml:space="preserve"> </v>
      </c>
      <c r="AN8" s="4" t="str">
        <f t="shared" si="6"/>
        <v xml:space="preserve">  </v>
      </c>
      <c r="AO8" s="4" t="str">
        <f t="shared" si="7"/>
        <v/>
      </c>
      <c r="AP8" s="4" t="str">
        <f t="shared" si="8"/>
        <v/>
      </c>
      <c r="AU8" s="4" t="str">
        <f t="shared" si="32"/>
        <v/>
      </c>
      <c r="AV8" s="4" t="str">
        <f t="shared" si="9"/>
        <v/>
      </c>
      <c r="AW8" s="4" t="str">
        <f t="shared" si="10"/>
        <v/>
      </c>
      <c r="AX8" s="4" t="str">
        <f t="shared" si="11"/>
        <v/>
      </c>
      <c r="AY8" s="4" t="str">
        <f t="shared" si="12"/>
        <v/>
      </c>
      <c r="AZ8" s="4" t="str">
        <f t="shared" si="13"/>
        <v/>
      </c>
      <c r="BA8" s="4" t="str">
        <f t="shared" si="14"/>
        <v/>
      </c>
      <c r="BB8" s="4" t="str">
        <f t="shared" si="15"/>
        <v/>
      </c>
      <c r="BC8" s="4">
        <f t="shared" si="16"/>
        <v>0</v>
      </c>
      <c r="BD8" s="4" t="str">
        <f t="shared" si="17"/>
        <v>999:99.99</v>
      </c>
      <c r="BE8" s="4" t="str">
        <f t="shared" si="18"/>
        <v>999:99.99</v>
      </c>
      <c r="BF8" s="4" t="str">
        <f t="shared" si="19"/>
        <v>999:99.99</v>
      </c>
      <c r="BG8" s="4" t="str">
        <f t="shared" si="20"/>
        <v>999:99.99</v>
      </c>
      <c r="BH8" s="4" t="str">
        <f t="shared" si="21"/>
        <v>19000100</v>
      </c>
      <c r="BI8">
        <v>3</v>
      </c>
      <c r="BJ8" t="s">
        <v>185</v>
      </c>
      <c r="BK8"/>
      <c r="BL8">
        <f t="shared" si="33"/>
        <v>0</v>
      </c>
      <c r="BM8">
        <f t="shared" si="34"/>
        <v>0</v>
      </c>
      <c r="BO8" s="4">
        <f>COUNTIF($T$6:$T$75,3)</f>
        <v>0</v>
      </c>
      <c r="BP8" t="s">
        <v>185</v>
      </c>
      <c r="BS8" t="s">
        <v>185</v>
      </c>
    </row>
    <row r="9" spans="1:71" ht="16.5" customHeight="1">
      <c r="A9" s="7" t="str">
        <f t="shared" si="22"/>
        <v/>
      </c>
      <c r="B9" s="50"/>
      <c r="C9" s="51"/>
      <c r="D9" s="64"/>
      <c r="E9" s="65"/>
      <c r="F9" s="65"/>
      <c r="G9" s="65"/>
      <c r="H9" s="65"/>
      <c r="I9" s="66"/>
      <c r="J9" s="67"/>
      <c r="K9" s="66"/>
      <c r="L9" s="67"/>
      <c r="M9" s="60"/>
      <c r="N9" s="61"/>
      <c r="O9" s="41"/>
      <c r="P9" s="29"/>
      <c r="Q9" s="7" t="str">
        <f t="shared" si="23"/>
        <v/>
      </c>
      <c r="R9" s="7" t="str">
        <f t="shared" si="24"/>
        <v/>
      </c>
      <c r="S9" s="7" t="str">
        <f t="shared" si="25"/>
        <v/>
      </c>
      <c r="T9" s="7" t="str">
        <f t="shared" si="26"/>
        <v/>
      </c>
      <c r="U9" s="69" t="str">
        <f t="shared" si="27"/>
        <v/>
      </c>
      <c r="V9" s="106"/>
      <c r="W9" s="9"/>
      <c r="X9" s="11">
        <f t="shared" si="0"/>
        <v>0</v>
      </c>
      <c r="Y9" s="11">
        <f t="shared" si="1"/>
        <v>0</v>
      </c>
      <c r="Z9" s="4" t="str">
        <f t="shared" si="2"/>
        <v/>
      </c>
      <c r="AA9" s="4" t="str">
        <f t="shared" si="2"/>
        <v/>
      </c>
      <c r="AC9" s="18" t="s">
        <v>223</v>
      </c>
      <c r="AD9" s="6">
        <v>2</v>
      </c>
      <c r="AE9">
        <v>200</v>
      </c>
      <c r="AF9" s="4">
        <f t="shared" si="28"/>
        <v>0</v>
      </c>
      <c r="AG9" s="4">
        <f t="shared" si="29"/>
        <v>0</v>
      </c>
      <c r="AH9" s="4" t="str">
        <f t="shared" si="30"/>
        <v/>
      </c>
      <c r="AI9" s="4" t="str">
        <f t="shared" si="3"/>
        <v/>
      </c>
      <c r="AJ9" s="11">
        <f t="shared" si="4"/>
        <v>0</v>
      </c>
      <c r="AK9" s="4" t="str">
        <f t="shared" si="31"/>
        <v/>
      </c>
      <c r="AL9" s="4">
        <v>5</v>
      </c>
      <c r="AM9" s="4" t="str">
        <f t="shared" si="5"/>
        <v xml:space="preserve"> </v>
      </c>
      <c r="AN9" s="4" t="str">
        <f t="shared" si="6"/>
        <v xml:space="preserve">  </v>
      </c>
      <c r="AO9" s="4" t="str">
        <f t="shared" si="7"/>
        <v/>
      </c>
      <c r="AP9" s="4" t="str">
        <f t="shared" si="8"/>
        <v/>
      </c>
      <c r="AU9" s="4" t="str">
        <f t="shared" si="32"/>
        <v/>
      </c>
      <c r="AV9" s="4" t="str">
        <f t="shared" si="9"/>
        <v/>
      </c>
      <c r="AW9" s="4" t="str">
        <f t="shared" si="10"/>
        <v/>
      </c>
      <c r="AX9" s="4" t="str">
        <f t="shared" si="11"/>
        <v/>
      </c>
      <c r="AY9" s="4" t="str">
        <f t="shared" si="12"/>
        <v/>
      </c>
      <c r="AZ9" s="4" t="str">
        <f t="shared" si="13"/>
        <v/>
      </c>
      <c r="BA9" s="4" t="str">
        <f t="shared" si="14"/>
        <v/>
      </c>
      <c r="BB9" s="4" t="str">
        <f t="shared" si="15"/>
        <v/>
      </c>
      <c r="BC9" s="4">
        <f t="shared" si="16"/>
        <v>0</v>
      </c>
      <c r="BD9" s="4" t="str">
        <f t="shared" si="17"/>
        <v>999:99.99</v>
      </c>
      <c r="BE9" s="4" t="str">
        <f t="shared" si="18"/>
        <v>999:99.99</v>
      </c>
      <c r="BF9" s="4" t="str">
        <f t="shared" si="19"/>
        <v>999:99.99</v>
      </c>
      <c r="BG9" s="4" t="str">
        <f t="shared" si="20"/>
        <v>999:99.99</v>
      </c>
      <c r="BH9" s="4" t="str">
        <f t="shared" si="21"/>
        <v>19000100</v>
      </c>
      <c r="BI9">
        <v>4</v>
      </c>
      <c r="BJ9" t="s">
        <v>186</v>
      </c>
      <c r="BK9"/>
      <c r="BL9">
        <f t="shared" si="33"/>
        <v>0</v>
      </c>
      <c r="BM9">
        <f t="shared" si="34"/>
        <v>0</v>
      </c>
      <c r="BO9" s="4">
        <f>COUNTIF($T$6:$T$75,4)</f>
        <v>0</v>
      </c>
      <c r="BP9" t="s">
        <v>186</v>
      </c>
      <c r="BS9" t="s">
        <v>186</v>
      </c>
    </row>
    <row r="10" spans="1:71" ht="16.5" customHeight="1">
      <c r="A10" s="7" t="str">
        <f t="shared" si="22"/>
        <v/>
      </c>
      <c r="B10" s="50"/>
      <c r="C10" s="51"/>
      <c r="D10" s="64"/>
      <c r="E10" s="65"/>
      <c r="F10" s="65"/>
      <c r="G10" s="65"/>
      <c r="H10" s="65"/>
      <c r="I10" s="66"/>
      <c r="J10" s="67"/>
      <c r="K10" s="66"/>
      <c r="L10" s="67"/>
      <c r="M10" s="60"/>
      <c r="N10" s="61"/>
      <c r="O10" s="41"/>
      <c r="P10" s="29"/>
      <c r="Q10" s="7" t="str">
        <f t="shared" si="23"/>
        <v/>
      </c>
      <c r="R10" s="7" t="str">
        <f t="shared" si="24"/>
        <v/>
      </c>
      <c r="S10" s="7" t="str">
        <f t="shared" si="25"/>
        <v/>
      </c>
      <c r="T10" s="7" t="str">
        <f t="shared" si="26"/>
        <v/>
      </c>
      <c r="U10" s="69" t="str">
        <f t="shared" si="27"/>
        <v/>
      </c>
      <c r="V10" s="106"/>
      <c r="W10" s="9"/>
      <c r="X10" s="11">
        <f t="shared" si="0"/>
        <v>0</v>
      </c>
      <c r="Y10" s="11">
        <f t="shared" si="1"/>
        <v>0</v>
      </c>
      <c r="Z10" s="4" t="str">
        <f t="shared" si="2"/>
        <v/>
      </c>
      <c r="AA10" s="4" t="str">
        <f t="shared" si="2"/>
        <v/>
      </c>
      <c r="AC10" s="18" t="s">
        <v>180</v>
      </c>
      <c r="AD10" s="6">
        <v>4</v>
      </c>
      <c r="AE10">
        <v>100</v>
      </c>
      <c r="AF10" s="4">
        <f t="shared" si="28"/>
        <v>0</v>
      </c>
      <c r="AG10" s="4">
        <f t="shared" si="29"/>
        <v>0</v>
      </c>
      <c r="AH10" s="4" t="str">
        <f t="shared" si="30"/>
        <v/>
      </c>
      <c r="AI10" s="4" t="str">
        <f t="shared" si="3"/>
        <v/>
      </c>
      <c r="AJ10" s="11">
        <f t="shared" si="4"/>
        <v>0</v>
      </c>
      <c r="AK10" s="4" t="str">
        <f t="shared" si="31"/>
        <v/>
      </c>
      <c r="AL10" s="4">
        <v>5</v>
      </c>
      <c r="AM10" s="4" t="str">
        <f t="shared" si="5"/>
        <v xml:space="preserve"> </v>
      </c>
      <c r="AN10" s="4" t="str">
        <f t="shared" si="6"/>
        <v xml:space="preserve">  </v>
      </c>
      <c r="AO10" s="4" t="str">
        <f t="shared" si="7"/>
        <v/>
      </c>
      <c r="AP10" s="4" t="str">
        <f t="shared" si="8"/>
        <v/>
      </c>
      <c r="AU10" s="4" t="str">
        <f t="shared" si="32"/>
        <v/>
      </c>
      <c r="AV10" s="4" t="str">
        <f t="shared" si="9"/>
        <v/>
      </c>
      <c r="AW10" s="4" t="str">
        <f t="shared" si="10"/>
        <v/>
      </c>
      <c r="AX10" s="4" t="str">
        <f t="shared" si="11"/>
        <v/>
      </c>
      <c r="AY10" s="4" t="str">
        <f t="shared" si="12"/>
        <v/>
      </c>
      <c r="AZ10" s="4" t="str">
        <f t="shared" si="13"/>
        <v/>
      </c>
      <c r="BA10" s="4" t="str">
        <f t="shared" si="14"/>
        <v/>
      </c>
      <c r="BB10" s="4" t="str">
        <f t="shared" si="15"/>
        <v/>
      </c>
      <c r="BC10" s="4">
        <f t="shared" si="16"/>
        <v>0</v>
      </c>
      <c r="BD10" s="4" t="str">
        <f t="shared" si="17"/>
        <v>999:99.99</v>
      </c>
      <c r="BE10" s="4" t="str">
        <f t="shared" si="18"/>
        <v>999:99.99</v>
      </c>
      <c r="BF10" s="4" t="str">
        <f t="shared" si="19"/>
        <v>999:99.99</v>
      </c>
      <c r="BG10" s="4" t="str">
        <f t="shared" si="20"/>
        <v>999:99.99</v>
      </c>
      <c r="BH10" s="4" t="str">
        <f t="shared" si="21"/>
        <v>19000100</v>
      </c>
      <c r="BI10">
        <v>5</v>
      </c>
      <c r="BJ10" t="s">
        <v>187</v>
      </c>
      <c r="BK10"/>
      <c r="BL10">
        <f t="shared" si="33"/>
        <v>0</v>
      </c>
      <c r="BM10">
        <f t="shared" si="34"/>
        <v>0</v>
      </c>
      <c r="BO10" s="4">
        <f>COUNTIF($T$6:$T$75,5)</f>
        <v>0</v>
      </c>
      <c r="BP10" t="s">
        <v>187</v>
      </c>
      <c r="BS10" t="s">
        <v>187</v>
      </c>
    </row>
    <row r="11" spans="1:71" ht="16.5" customHeight="1">
      <c r="A11" s="7" t="str">
        <f t="shared" si="22"/>
        <v/>
      </c>
      <c r="B11" s="50"/>
      <c r="C11" s="51"/>
      <c r="D11" s="64"/>
      <c r="E11" s="65"/>
      <c r="F11" s="65"/>
      <c r="G11" s="65"/>
      <c r="H11" s="65"/>
      <c r="I11" s="66"/>
      <c r="J11" s="67"/>
      <c r="K11" s="66"/>
      <c r="L11" s="67"/>
      <c r="M11" s="60"/>
      <c r="N11" s="61"/>
      <c r="O11" s="41"/>
      <c r="P11" s="29"/>
      <c r="Q11" s="7" t="str">
        <f t="shared" si="23"/>
        <v/>
      </c>
      <c r="R11" s="7" t="str">
        <f t="shared" si="24"/>
        <v/>
      </c>
      <c r="S11" s="7" t="str">
        <f t="shared" si="25"/>
        <v/>
      </c>
      <c r="T11" s="7" t="str">
        <f t="shared" si="26"/>
        <v/>
      </c>
      <c r="U11" s="69" t="str">
        <f t="shared" si="27"/>
        <v/>
      </c>
      <c r="V11" s="106"/>
      <c r="W11" s="9"/>
      <c r="X11" s="11">
        <f t="shared" si="0"/>
        <v>0</v>
      </c>
      <c r="Y11" s="11">
        <f t="shared" si="1"/>
        <v>0</v>
      </c>
      <c r="Z11" s="4" t="str">
        <f t="shared" si="2"/>
        <v/>
      </c>
      <c r="AA11" s="4" t="str">
        <f t="shared" si="2"/>
        <v/>
      </c>
      <c r="AC11" s="18" t="s">
        <v>181</v>
      </c>
      <c r="AD11" s="6">
        <v>5</v>
      </c>
      <c r="AE11">
        <v>100</v>
      </c>
      <c r="AF11" s="4">
        <f t="shared" si="28"/>
        <v>0</v>
      </c>
      <c r="AG11" s="4">
        <f t="shared" si="29"/>
        <v>0</v>
      </c>
      <c r="AH11" s="4" t="str">
        <f t="shared" si="30"/>
        <v/>
      </c>
      <c r="AI11" s="4" t="str">
        <f t="shared" si="3"/>
        <v/>
      </c>
      <c r="AJ11" s="11">
        <f t="shared" si="4"/>
        <v>0</v>
      </c>
      <c r="AK11" s="4" t="str">
        <f t="shared" si="31"/>
        <v/>
      </c>
      <c r="AL11" s="4">
        <v>5</v>
      </c>
      <c r="AM11" s="4" t="str">
        <f t="shared" si="5"/>
        <v xml:space="preserve"> </v>
      </c>
      <c r="AN11" s="4" t="str">
        <f t="shared" si="6"/>
        <v xml:space="preserve">  </v>
      </c>
      <c r="AO11" s="4" t="str">
        <f t="shared" si="7"/>
        <v/>
      </c>
      <c r="AP11" s="4" t="str">
        <f t="shared" si="8"/>
        <v/>
      </c>
      <c r="AU11" s="4" t="str">
        <f t="shared" si="32"/>
        <v/>
      </c>
      <c r="AV11" s="4" t="str">
        <f t="shared" si="9"/>
        <v/>
      </c>
      <c r="AW11" s="4" t="str">
        <f t="shared" si="10"/>
        <v/>
      </c>
      <c r="AX11" s="4" t="str">
        <f t="shared" si="11"/>
        <v/>
      </c>
      <c r="AY11" s="4" t="str">
        <f t="shared" si="12"/>
        <v/>
      </c>
      <c r="AZ11" s="4" t="str">
        <f t="shared" si="13"/>
        <v/>
      </c>
      <c r="BA11" s="4" t="str">
        <f t="shared" si="14"/>
        <v/>
      </c>
      <c r="BB11" s="4" t="str">
        <f t="shared" si="15"/>
        <v/>
      </c>
      <c r="BC11" s="4">
        <f t="shared" si="16"/>
        <v>0</v>
      </c>
      <c r="BD11" s="4" t="str">
        <f t="shared" si="17"/>
        <v>999:99.99</v>
      </c>
      <c r="BE11" s="4" t="str">
        <f t="shared" si="18"/>
        <v>999:99.99</v>
      </c>
      <c r="BF11" s="4" t="str">
        <f t="shared" si="19"/>
        <v>999:99.99</v>
      </c>
      <c r="BG11" s="4" t="str">
        <f t="shared" si="20"/>
        <v>999:99.99</v>
      </c>
      <c r="BH11" s="4" t="str">
        <f t="shared" si="21"/>
        <v>19000100</v>
      </c>
      <c r="BI11">
        <v>6</v>
      </c>
      <c r="BJ11" t="s">
        <v>188</v>
      </c>
      <c r="BK11"/>
      <c r="BL11">
        <f t="shared" si="33"/>
        <v>0</v>
      </c>
      <c r="BM11">
        <f t="shared" si="34"/>
        <v>0</v>
      </c>
      <c r="BO11" s="4">
        <f>COUNTIF($T$6:$T$75,6)</f>
        <v>0</v>
      </c>
      <c r="BP11" t="s">
        <v>188</v>
      </c>
      <c r="BS11" t="s">
        <v>188</v>
      </c>
    </row>
    <row r="12" spans="1:71" ht="16.5" customHeight="1">
      <c r="A12" s="7" t="str">
        <f t="shared" si="22"/>
        <v/>
      </c>
      <c r="B12" s="50"/>
      <c r="C12" s="51"/>
      <c r="D12" s="64"/>
      <c r="E12" s="65"/>
      <c r="F12" s="65"/>
      <c r="G12" s="65"/>
      <c r="H12" s="65"/>
      <c r="I12" s="66"/>
      <c r="J12" s="67"/>
      <c r="K12" s="66"/>
      <c r="L12" s="67"/>
      <c r="M12" s="60"/>
      <c r="N12" s="61"/>
      <c r="O12" s="41"/>
      <c r="P12" s="29"/>
      <c r="Q12" s="7" t="str">
        <f t="shared" si="23"/>
        <v/>
      </c>
      <c r="R12" s="7" t="str">
        <f t="shared" si="24"/>
        <v/>
      </c>
      <c r="S12" s="7" t="str">
        <f t="shared" si="25"/>
        <v/>
      </c>
      <c r="T12" s="7" t="str">
        <f t="shared" si="26"/>
        <v/>
      </c>
      <c r="U12" s="69" t="str">
        <f t="shared" si="27"/>
        <v/>
      </c>
      <c r="V12" s="106"/>
      <c r="W12" s="9"/>
      <c r="X12" s="11">
        <f t="shared" si="0"/>
        <v>0</v>
      </c>
      <c r="Y12" s="11">
        <f t="shared" si="1"/>
        <v>0</v>
      </c>
      <c r="Z12" s="4" t="str">
        <f t="shared" si="2"/>
        <v/>
      </c>
      <c r="AA12" s="4" t="str">
        <f t="shared" si="2"/>
        <v/>
      </c>
      <c r="AC12" s="18" t="s">
        <v>182</v>
      </c>
      <c r="AD12">
        <v>0</v>
      </c>
      <c r="AE12">
        <v>100</v>
      </c>
      <c r="AF12" s="4">
        <f t="shared" si="28"/>
        <v>0</v>
      </c>
      <c r="AG12" s="4">
        <f t="shared" si="29"/>
        <v>0</v>
      </c>
      <c r="AH12" s="4" t="str">
        <f t="shared" si="30"/>
        <v/>
      </c>
      <c r="AI12" s="4" t="str">
        <f t="shared" si="3"/>
        <v/>
      </c>
      <c r="AJ12" s="11">
        <f t="shared" si="4"/>
        <v>0</v>
      </c>
      <c r="AK12" s="4" t="str">
        <f t="shared" si="31"/>
        <v/>
      </c>
      <c r="AL12" s="4">
        <v>5</v>
      </c>
      <c r="AM12" s="4" t="str">
        <f t="shared" si="5"/>
        <v xml:space="preserve"> </v>
      </c>
      <c r="AN12" s="4" t="str">
        <f t="shared" si="6"/>
        <v xml:space="preserve">  </v>
      </c>
      <c r="AO12" s="4" t="str">
        <f t="shared" si="7"/>
        <v/>
      </c>
      <c r="AP12" s="4" t="str">
        <f t="shared" si="8"/>
        <v/>
      </c>
      <c r="AU12" s="4" t="str">
        <f t="shared" si="32"/>
        <v/>
      </c>
      <c r="AV12" s="4" t="str">
        <f t="shared" si="9"/>
        <v/>
      </c>
      <c r="AW12" s="4" t="str">
        <f t="shared" si="10"/>
        <v/>
      </c>
      <c r="AX12" s="4" t="str">
        <f t="shared" si="11"/>
        <v/>
      </c>
      <c r="AY12" s="4" t="str">
        <f t="shared" si="12"/>
        <v/>
      </c>
      <c r="AZ12" s="4" t="str">
        <f t="shared" si="13"/>
        <v/>
      </c>
      <c r="BA12" s="4" t="str">
        <f t="shared" si="14"/>
        <v/>
      </c>
      <c r="BB12" s="4" t="str">
        <f t="shared" si="15"/>
        <v/>
      </c>
      <c r="BC12" s="4">
        <f t="shared" si="16"/>
        <v>0</v>
      </c>
      <c r="BD12" s="4" t="str">
        <f t="shared" si="17"/>
        <v>999:99.99</v>
      </c>
      <c r="BE12" s="4" t="str">
        <f t="shared" si="18"/>
        <v>999:99.99</v>
      </c>
      <c r="BF12" s="4" t="str">
        <f t="shared" si="19"/>
        <v>999:99.99</v>
      </c>
      <c r="BG12" s="4" t="str">
        <f t="shared" si="20"/>
        <v>999:99.99</v>
      </c>
      <c r="BH12" s="4" t="str">
        <f t="shared" si="21"/>
        <v>19000100</v>
      </c>
      <c r="BI12">
        <v>7</v>
      </c>
      <c r="BJ12" t="s">
        <v>189</v>
      </c>
      <c r="BK12"/>
      <c r="BL12">
        <f t="shared" si="33"/>
        <v>0</v>
      </c>
      <c r="BM12">
        <f t="shared" si="34"/>
        <v>0</v>
      </c>
      <c r="BO12" s="4">
        <f>COUNTIF($T$6:$T$75,7)</f>
        <v>0</v>
      </c>
      <c r="BP12" t="s">
        <v>189</v>
      </c>
      <c r="BS12" t="s">
        <v>189</v>
      </c>
    </row>
    <row r="13" spans="1:71" ht="16.5" customHeight="1">
      <c r="A13" s="7" t="str">
        <f t="shared" si="22"/>
        <v/>
      </c>
      <c r="B13" s="50"/>
      <c r="C13" s="51"/>
      <c r="D13" s="64"/>
      <c r="E13" s="65"/>
      <c r="F13" s="65"/>
      <c r="G13" s="65"/>
      <c r="H13" s="65"/>
      <c r="I13" s="66"/>
      <c r="J13" s="67"/>
      <c r="K13" s="66"/>
      <c r="L13" s="67"/>
      <c r="M13" s="60"/>
      <c r="N13" s="61"/>
      <c r="O13" s="41"/>
      <c r="P13" s="29"/>
      <c r="Q13" s="7" t="str">
        <f t="shared" si="23"/>
        <v/>
      </c>
      <c r="R13" s="7" t="str">
        <f t="shared" si="24"/>
        <v/>
      </c>
      <c r="S13" s="7" t="str">
        <f t="shared" si="25"/>
        <v/>
      </c>
      <c r="T13" s="7" t="str">
        <f t="shared" si="26"/>
        <v/>
      </c>
      <c r="U13" s="69" t="str">
        <f t="shared" si="27"/>
        <v/>
      </c>
      <c r="V13" s="106"/>
      <c r="W13" s="9"/>
      <c r="X13" s="11">
        <f t="shared" si="0"/>
        <v>0</v>
      </c>
      <c r="Y13" s="11">
        <f t="shared" si="1"/>
        <v>0</v>
      </c>
      <c r="Z13" s="4" t="str">
        <f t="shared" si="2"/>
        <v/>
      </c>
      <c r="AA13" s="4" t="str">
        <f t="shared" si="2"/>
        <v/>
      </c>
      <c r="AC13" s="18"/>
      <c r="AD13"/>
      <c r="AE13"/>
      <c r="AF13" s="4">
        <f t="shared" si="28"/>
        <v>0</v>
      </c>
      <c r="AG13" s="4">
        <f t="shared" si="29"/>
        <v>0</v>
      </c>
      <c r="AH13" s="4" t="str">
        <f t="shared" si="30"/>
        <v/>
      </c>
      <c r="AI13" s="4" t="str">
        <f t="shared" si="3"/>
        <v/>
      </c>
      <c r="AJ13" s="11">
        <f t="shared" si="4"/>
        <v>0</v>
      </c>
      <c r="AK13" s="4" t="str">
        <f t="shared" si="31"/>
        <v/>
      </c>
      <c r="AL13" s="4">
        <v>5</v>
      </c>
      <c r="AM13" s="4" t="str">
        <f t="shared" si="5"/>
        <v xml:space="preserve"> </v>
      </c>
      <c r="AN13" s="4" t="str">
        <f t="shared" si="6"/>
        <v xml:space="preserve">  </v>
      </c>
      <c r="AO13" s="4" t="str">
        <f t="shared" si="7"/>
        <v/>
      </c>
      <c r="AP13" s="4" t="str">
        <f t="shared" si="8"/>
        <v/>
      </c>
      <c r="AU13" s="4" t="str">
        <f t="shared" si="32"/>
        <v/>
      </c>
      <c r="AV13" s="4" t="str">
        <f t="shared" si="9"/>
        <v/>
      </c>
      <c r="AW13" s="4" t="str">
        <f t="shared" si="10"/>
        <v/>
      </c>
      <c r="AX13" s="4" t="str">
        <f t="shared" si="11"/>
        <v/>
      </c>
      <c r="AY13" s="4" t="str">
        <f t="shared" si="12"/>
        <v/>
      </c>
      <c r="AZ13" s="4" t="str">
        <f t="shared" si="13"/>
        <v/>
      </c>
      <c r="BA13" s="4" t="str">
        <f t="shared" si="14"/>
        <v/>
      </c>
      <c r="BB13" s="4" t="str">
        <f t="shared" si="15"/>
        <v/>
      </c>
      <c r="BC13" s="4">
        <f t="shared" si="16"/>
        <v>0</v>
      </c>
      <c r="BD13" s="4" t="str">
        <f t="shared" si="17"/>
        <v>999:99.99</v>
      </c>
      <c r="BE13" s="4" t="str">
        <f t="shared" si="18"/>
        <v>999:99.99</v>
      </c>
      <c r="BF13" s="4" t="str">
        <f t="shared" si="19"/>
        <v>999:99.99</v>
      </c>
      <c r="BG13" s="4" t="str">
        <f t="shared" si="20"/>
        <v>999:99.99</v>
      </c>
      <c r="BH13" s="4" t="str">
        <f t="shared" si="21"/>
        <v>19000100</v>
      </c>
      <c r="BI13">
        <v>8</v>
      </c>
      <c r="BJ13" t="s">
        <v>190</v>
      </c>
      <c r="BK13"/>
      <c r="BL13">
        <f t="shared" si="33"/>
        <v>0</v>
      </c>
      <c r="BM13">
        <f t="shared" si="34"/>
        <v>0</v>
      </c>
      <c r="BO13" s="4">
        <f>COUNTIF($T$6:$T$75,8)</f>
        <v>0</v>
      </c>
      <c r="BP13" t="s">
        <v>190</v>
      </c>
      <c r="BS13" t="s">
        <v>190</v>
      </c>
    </row>
    <row r="14" spans="1:71" ht="16.5" customHeight="1">
      <c r="A14" s="7" t="str">
        <f t="shared" si="22"/>
        <v/>
      </c>
      <c r="B14" s="50"/>
      <c r="C14" s="51"/>
      <c r="D14" s="64"/>
      <c r="E14" s="65"/>
      <c r="F14" s="65"/>
      <c r="G14" s="65"/>
      <c r="H14" s="65"/>
      <c r="I14" s="66"/>
      <c r="J14" s="67"/>
      <c r="K14" s="66"/>
      <c r="L14" s="67"/>
      <c r="M14" s="60"/>
      <c r="N14" s="61"/>
      <c r="O14" s="41"/>
      <c r="P14" s="29"/>
      <c r="Q14" s="7" t="str">
        <f t="shared" si="23"/>
        <v/>
      </c>
      <c r="R14" s="7" t="str">
        <f t="shared" si="24"/>
        <v/>
      </c>
      <c r="S14" s="7" t="str">
        <f t="shared" si="25"/>
        <v/>
      </c>
      <c r="T14" s="7" t="str">
        <f t="shared" si="26"/>
        <v/>
      </c>
      <c r="U14" s="69" t="str">
        <f t="shared" si="27"/>
        <v/>
      </c>
      <c r="V14" s="106"/>
      <c r="W14" s="9"/>
      <c r="X14" s="11">
        <f t="shared" si="0"/>
        <v>0</v>
      </c>
      <c r="Y14" s="11">
        <f t="shared" si="1"/>
        <v>0</v>
      </c>
      <c r="Z14" s="4" t="str">
        <f t="shared" si="2"/>
        <v/>
      </c>
      <c r="AA14" s="4" t="str">
        <f t="shared" si="2"/>
        <v/>
      </c>
      <c r="AC14" s="18"/>
      <c r="AF14" s="4">
        <f t="shared" si="28"/>
        <v>0</v>
      </c>
      <c r="AG14" s="4">
        <f t="shared" si="29"/>
        <v>0</v>
      </c>
      <c r="AH14" s="4" t="str">
        <f t="shared" si="30"/>
        <v/>
      </c>
      <c r="AI14" s="4" t="str">
        <f t="shared" si="3"/>
        <v/>
      </c>
      <c r="AJ14" s="11">
        <f t="shared" si="4"/>
        <v>0</v>
      </c>
      <c r="AK14" s="4" t="str">
        <f t="shared" si="31"/>
        <v/>
      </c>
      <c r="AL14" s="4">
        <v>5</v>
      </c>
      <c r="AM14" s="4" t="str">
        <f t="shared" si="5"/>
        <v xml:space="preserve"> </v>
      </c>
      <c r="AN14" s="4" t="str">
        <f t="shared" si="6"/>
        <v xml:space="preserve">  </v>
      </c>
      <c r="AO14" s="4" t="str">
        <f t="shared" si="7"/>
        <v/>
      </c>
      <c r="AP14" s="4" t="str">
        <f t="shared" si="8"/>
        <v/>
      </c>
      <c r="AU14" s="4" t="str">
        <f t="shared" si="32"/>
        <v/>
      </c>
      <c r="AV14" s="4" t="str">
        <f t="shared" si="9"/>
        <v/>
      </c>
      <c r="AW14" s="4" t="str">
        <f t="shared" si="10"/>
        <v/>
      </c>
      <c r="AX14" s="4" t="str">
        <f t="shared" si="11"/>
        <v/>
      </c>
      <c r="AY14" s="4" t="str">
        <f t="shared" si="12"/>
        <v/>
      </c>
      <c r="AZ14" s="4" t="str">
        <f t="shared" si="13"/>
        <v/>
      </c>
      <c r="BA14" s="4" t="str">
        <f t="shared" si="14"/>
        <v/>
      </c>
      <c r="BB14" s="4" t="str">
        <f t="shared" si="15"/>
        <v/>
      </c>
      <c r="BC14" s="4">
        <f t="shared" si="16"/>
        <v>0</v>
      </c>
      <c r="BD14" s="4" t="str">
        <f t="shared" si="17"/>
        <v>999:99.99</v>
      </c>
      <c r="BE14" s="4" t="str">
        <f t="shared" si="18"/>
        <v>999:99.99</v>
      </c>
      <c r="BF14" s="4" t="str">
        <f t="shared" si="19"/>
        <v>999:99.99</v>
      </c>
      <c r="BG14" s="4" t="str">
        <f t="shared" si="20"/>
        <v>999:99.99</v>
      </c>
      <c r="BH14" s="4" t="str">
        <f t="shared" si="21"/>
        <v>19000100</v>
      </c>
      <c r="BI14">
        <v>9</v>
      </c>
      <c r="BJ14" t="s">
        <v>191</v>
      </c>
      <c r="BK14"/>
      <c r="BL14">
        <f t="shared" si="33"/>
        <v>0</v>
      </c>
      <c r="BM14">
        <f t="shared" si="34"/>
        <v>0</v>
      </c>
      <c r="BO14" s="4">
        <f>COUNTIF($T$6:$T$75,9)</f>
        <v>0</v>
      </c>
      <c r="BP14" t="s">
        <v>191</v>
      </c>
      <c r="BS14" t="s">
        <v>191</v>
      </c>
    </row>
    <row r="15" spans="1:71" ht="16.5" customHeight="1">
      <c r="A15" s="7" t="str">
        <f t="shared" si="22"/>
        <v/>
      </c>
      <c r="B15" s="50"/>
      <c r="C15" s="51"/>
      <c r="D15" s="64"/>
      <c r="E15" s="65"/>
      <c r="F15" s="65"/>
      <c r="G15" s="65"/>
      <c r="H15" s="65"/>
      <c r="I15" s="66"/>
      <c r="J15" s="67"/>
      <c r="K15" s="66"/>
      <c r="L15" s="67"/>
      <c r="M15" s="60"/>
      <c r="N15" s="61"/>
      <c r="O15" s="41"/>
      <c r="P15" s="29"/>
      <c r="Q15" s="7" t="str">
        <f t="shared" si="23"/>
        <v/>
      </c>
      <c r="R15" s="7" t="str">
        <f t="shared" si="24"/>
        <v/>
      </c>
      <c r="S15" s="7" t="str">
        <f t="shared" si="25"/>
        <v/>
      </c>
      <c r="T15" s="7" t="str">
        <f t="shared" si="26"/>
        <v/>
      </c>
      <c r="U15" s="69" t="str">
        <f t="shared" si="27"/>
        <v/>
      </c>
      <c r="V15" s="106"/>
      <c r="W15" s="9"/>
      <c r="X15" s="11">
        <f t="shared" si="0"/>
        <v>0</v>
      </c>
      <c r="Y15" s="11">
        <f t="shared" si="1"/>
        <v>0</v>
      </c>
      <c r="Z15" s="4" t="str">
        <f t="shared" si="2"/>
        <v/>
      </c>
      <c r="AA15" s="4" t="str">
        <f t="shared" si="2"/>
        <v/>
      </c>
      <c r="AC15" s="18"/>
      <c r="AF15" s="4">
        <f t="shared" si="28"/>
        <v>0</v>
      </c>
      <c r="AG15" s="4">
        <f t="shared" si="29"/>
        <v>0</v>
      </c>
      <c r="AH15" s="4" t="str">
        <f t="shared" si="30"/>
        <v/>
      </c>
      <c r="AI15" s="4" t="str">
        <f t="shared" si="3"/>
        <v/>
      </c>
      <c r="AJ15" s="11">
        <f t="shared" si="4"/>
        <v>0</v>
      </c>
      <c r="AK15" s="4" t="str">
        <f t="shared" si="31"/>
        <v/>
      </c>
      <c r="AL15" s="4">
        <v>5</v>
      </c>
      <c r="AM15" s="4" t="str">
        <f t="shared" si="5"/>
        <v xml:space="preserve"> </v>
      </c>
      <c r="AN15" s="4" t="str">
        <f t="shared" si="6"/>
        <v xml:space="preserve">  </v>
      </c>
      <c r="AO15" s="4" t="str">
        <f t="shared" si="7"/>
        <v/>
      </c>
      <c r="AP15" s="4" t="str">
        <f t="shared" si="8"/>
        <v/>
      </c>
      <c r="AU15" s="4" t="str">
        <f t="shared" si="32"/>
        <v/>
      </c>
      <c r="AV15" s="4" t="str">
        <f t="shared" si="9"/>
        <v/>
      </c>
      <c r="AW15" s="4" t="str">
        <f t="shared" si="10"/>
        <v/>
      </c>
      <c r="AX15" s="4" t="str">
        <f t="shared" si="11"/>
        <v/>
      </c>
      <c r="AY15" s="4" t="str">
        <f t="shared" si="12"/>
        <v/>
      </c>
      <c r="AZ15" s="4" t="str">
        <f t="shared" si="13"/>
        <v/>
      </c>
      <c r="BA15" s="4" t="str">
        <f t="shared" si="14"/>
        <v/>
      </c>
      <c r="BB15" s="4" t="str">
        <f t="shared" si="15"/>
        <v/>
      </c>
      <c r="BC15" s="4">
        <f t="shared" si="16"/>
        <v>0</v>
      </c>
      <c r="BD15" s="4" t="str">
        <f t="shared" si="17"/>
        <v>999:99.99</v>
      </c>
      <c r="BE15" s="4" t="str">
        <f t="shared" si="18"/>
        <v>999:99.99</v>
      </c>
      <c r="BF15" s="4" t="str">
        <f t="shared" si="19"/>
        <v>999:99.99</v>
      </c>
      <c r="BG15" s="4" t="str">
        <f t="shared" si="20"/>
        <v>999:99.99</v>
      </c>
      <c r="BH15" s="4" t="str">
        <f t="shared" si="21"/>
        <v>19000100</v>
      </c>
      <c r="BI15">
        <v>10</v>
      </c>
      <c r="BJ15" t="s">
        <v>192</v>
      </c>
      <c r="BK15"/>
      <c r="BL15">
        <f t="shared" si="33"/>
        <v>0</v>
      </c>
      <c r="BM15">
        <f t="shared" si="34"/>
        <v>0</v>
      </c>
      <c r="BO15" s="4">
        <f>COUNTIF($T$6:$T$75,10)</f>
        <v>0</v>
      </c>
      <c r="BP15" t="s">
        <v>192</v>
      </c>
      <c r="BS15" t="s">
        <v>192</v>
      </c>
    </row>
    <row r="16" spans="1:71" ht="16.5" customHeight="1">
      <c r="A16" s="7" t="str">
        <f t="shared" si="22"/>
        <v/>
      </c>
      <c r="B16" s="50"/>
      <c r="C16" s="51"/>
      <c r="D16" s="64"/>
      <c r="E16" s="65"/>
      <c r="F16" s="65"/>
      <c r="G16" s="65"/>
      <c r="H16" s="65"/>
      <c r="I16" s="66"/>
      <c r="J16" s="67"/>
      <c r="K16" s="66"/>
      <c r="L16" s="67"/>
      <c r="M16" s="60"/>
      <c r="N16" s="61"/>
      <c r="O16" s="41"/>
      <c r="P16" s="29"/>
      <c r="Q16" s="7" t="str">
        <f t="shared" si="23"/>
        <v/>
      </c>
      <c r="R16" s="7" t="str">
        <f t="shared" si="24"/>
        <v/>
      </c>
      <c r="S16" s="7" t="str">
        <f t="shared" si="25"/>
        <v/>
      </c>
      <c r="T16" s="7" t="str">
        <f t="shared" si="26"/>
        <v/>
      </c>
      <c r="U16" s="69" t="str">
        <f t="shared" si="27"/>
        <v/>
      </c>
      <c r="V16" s="106"/>
      <c r="W16" s="9"/>
      <c r="X16" s="11">
        <f t="shared" si="0"/>
        <v>0</v>
      </c>
      <c r="Y16" s="11">
        <f t="shared" si="1"/>
        <v>0</v>
      </c>
      <c r="Z16" s="4" t="str">
        <f t="shared" si="2"/>
        <v/>
      </c>
      <c r="AA16" s="4" t="str">
        <f t="shared" si="2"/>
        <v/>
      </c>
      <c r="AC16" s="18"/>
      <c r="AF16" s="4">
        <f t="shared" si="28"/>
        <v>0</v>
      </c>
      <c r="AG16" s="4">
        <f t="shared" si="29"/>
        <v>0</v>
      </c>
      <c r="AH16" s="4" t="str">
        <f t="shared" si="30"/>
        <v/>
      </c>
      <c r="AI16" s="4" t="str">
        <f t="shared" si="3"/>
        <v/>
      </c>
      <c r="AJ16" s="11">
        <f t="shared" si="4"/>
        <v>0</v>
      </c>
      <c r="AK16" s="4" t="str">
        <f t="shared" si="31"/>
        <v/>
      </c>
      <c r="AL16" s="4">
        <v>5</v>
      </c>
      <c r="AM16" s="4" t="str">
        <f t="shared" si="5"/>
        <v xml:space="preserve"> </v>
      </c>
      <c r="AN16" s="4" t="str">
        <f t="shared" si="6"/>
        <v xml:space="preserve">  </v>
      </c>
      <c r="AO16" s="4" t="str">
        <f t="shared" si="7"/>
        <v/>
      </c>
      <c r="AP16" s="4" t="str">
        <f t="shared" si="8"/>
        <v/>
      </c>
      <c r="AU16" s="4" t="str">
        <f t="shared" si="32"/>
        <v/>
      </c>
      <c r="AV16" s="4" t="str">
        <f t="shared" si="9"/>
        <v/>
      </c>
      <c r="AW16" s="4" t="str">
        <f t="shared" si="10"/>
        <v/>
      </c>
      <c r="AX16" s="4" t="str">
        <f t="shared" si="11"/>
        <v/>
      </c>
      <c r="AY16" s="4" t="str">
        <f t="shared" si="12"/>
        <v/>
      </c>
      <c r="AZ16" s="4" t="str">
        <f t="shared" si="13"/>
        <v/>
      </c>
      <c r="BA16" s="4" t="str">
        <f t="shared" si="14"/>
        <v/>
      </c>
      <c r="BB16" s="4" t="str">
        <f t="shared" si="15"/>
        <v/>
      </c>
      <c r="BC16" s="4">
        <f t="shared" si="16"/>
        <v>0</v>
      </c>
      <c r="BD16" s="4" t="str">
        <f t="shared" si="17"/>
        <v>999:99.99</v>
      </c>
      <c r="BE16" s="4" t="str">
        <f t="shared" si="18"/>
        <v>999:99.99</v>
      </c>
      <c r="BF16" s="4" t="str">
        <f t="shared" si="19"/>
        <v>999:99.99</v>
      </c>
      <c r="BG16" s="4" t="str">
        <f t="shared" si="20"/>
        <v>999:99.99</v>
      </c>
      <c r="BH16" s="4" t="str">
        <f t="shared" si="21"/>
        <v>19000100</v>
      </c>
      <c r="BI16"/>
      <c r="BJ16"/>
      <c r="BK16"/>
      <c r="BL16">
        <f t="shared" si="33"/>
        <v>0</v>
      </c>
      <c r="BM16">
        <f t="shared" si="34"/>
        <v>0</v>
      </c>
      <c r="BO16" s="4">
        <f>SUM(BO6:BO15)</f>
        <v>0</v>
      </c>
    </row>
    <row r="17" spans="1:72" ht="16.5" customHeight="1">
      <c r="A17" s="7" t="str">
        <f t="shared" si="22"/>
        <v/>
      </c>
      <c r="B17" s="50"/>
      <c r="C17" s="51"/>
      <c r="D17" s="64"/>
      <c r="E17" s="65"/>
      <c r="F17" s="65"/>
      <c r="G17" s="65"/>
      <c r="H17" s="65"/>
      <c r="I17" s="66"/>
      <c r="J17" s="67"/>
      <c r="K17" s="66"/>
      <c r="L17" s="67"/>
      <c r="M17" s="60"/>
      <c r="N17" s="61"/>
      <c r="O17" s="41"/>
      <c r="P17" s="29"/>
      <c r="Q17" s="7" t="str">
        <f t="shared" si="23"/>
        <v/>
      </c>
      <c r="R17" s="7" t="str">
        <f t="shared" si="24"/>
        <v/>
      </c>
      <c r="S17" s="7" t="str">
        <f t="shared" si="25"/>
        <v/>
      </c>
      <c r="T17" s="7" t="str">
        <f t="shared" si="26"/>
        <v/>
      </c>
      <c r="U17" s="69" t="str">
        <f t="shared" si="27"/>
        <v/>
      </c>
      <c r="V17" s="106"/>
      <c r="W17" s="9"/>
      <c r="X17" s="11">
        <f t="shared" si="0"/>
        <v>0</v>
      </c>
      <c r="Y17" s="11">
        <f t="shared" si="1"/>
        <v>0</v>
      </c>
      <c r="Z17" s="4" t="str">
        <f t="shared" si="2"/>
        <v/>
      </c>
      <c r="AA17" s="4" t="str">
        <f t="shared" si="2"/>
        <v/>
      </c>
      <c r="AC17" s="18"/>
      <c r="AF17" s="4">
        <f t="shared" si="28"/>
        <v>0</v>
      </c>
      <c r="AG17" s="4">
        <f t="shared" si="29"/>
        <v>0</v>
      </c>
      <c r="AH17" s="4" t="str">
        <f t="shared" si="30"/>
        <v/>
      </c>
      <c r="AI17" s="4" t="str">
        <f t="shared" si="3"/>
        <v/>
      </c>
      <c r="AJ17" s="11">
        <f t="shared" si="4"/>
        <v>0</v>
      </c>
      <c r="AK17" s="4" t="str">
        <f t="shared" si="31"/>
        <v/>
      </c>
      <c r="AL17" s="4">
        <v>5</v>
      </c>
      <c r="AM17" s="4" t="str">
        <f t="shared" si="5"/>
        <v xml:space="preserve"> </v>
      </c>
      <c r="AN17" s="4" t="str">
        <f t="shared" si="6"/>
        <v xml:space="preserve">  </v>
      </c>
      <c r="AO17" s="4" t="str">
        <f t="shared" si="7"/>
        <v/>
      </c>
      <c r="AP17" s="4" t="str">
        <f t="shared" si="8"/>
        <v/>
      </c>
      <c r="AU17" s="4" t="str">
        <f t="shared" si="32"/>
        <v/>
      </c>
      <c r="AV17" s="4" t="str">
        <f t="shared" si="9"/>
        <v/>
      </c>
      <c r="AW17" s="4" t="str">
        <f t="shared" si="10"/>
        <v/>
      </c>
      <c r="AX17" s="4" t="str">
        <f t="shared" si="11"/>
        <v/>
      </c>
      <c r="AY17" s="4" t="str">
        <f t="shared" si="12"/>
        <v/>
      </c>
      <c r="AZ17" s="4" t="str">
        <f t="shared" si="13"/>
        <v/>
      </c>
      <c r="BA17" s="4" t="str">
        <f t="shared" si="14"/>
        <v/>
      </c>
      <c r="BB17" s="4" t="str">
        <f t="shared" si="15"/>
        <v/>
      </c>
      <c r="BC17" s="4">
        <f t="shared" si="16"/>
        <v>0</v>
      </c>
      <c r="BD17" s="4" t="str">
        <f t="shared" si="17"/>
        <v>999:99.99</v>
      </c>
      <c r="BE17" s="4" t="str">
        <f t="shared" si="18"/>
        <v>999:99.99</v>
      </c>
      <c r="BF17" s="4" t="str">
        <f t="shared" si="19"/>
        <v>999:99.99</v>
      </c>
      <c r="BG17" s="4" t="str">
        <f t="shared" si="20"/>
        <v>999:99.99</v>
      </c>
      <c r="BH17" s="4" t="str">
        <f t="shared" si="21"/>
        <v>19000100</v>
      </c>
      <c r="BI17"/>
      <c r="BJ17"/>
      <c r="BK17"/>
      <c r="BL17">
        <f t="shared" si="33"/>
        <v>0</v>
      </c>
      <c r="BM17">
        <f t="shared" si="34"/>
        <v>0</v>
      </c>
    </row>
    <row r="18" spans="1:72" ht="16.5" customHeight="1">
      <c r="A18" s="7" t="str">
        <f t="shared" si="22"/>
        <v/>
      </c>
      <c r="B18" s="50"/>
      <c r="C18" s="51"/>
      <c r="D18" s="64"/>
      <c r="E18" s="65"/>
      <c r="F18" s="65"/>
      <c r="G18" s="65"/>
      <c r="H18" s="65"/>
      <c r="I18" s="66"/>
      <c r="J18" s="67"/>
      <c r="K18" s="66"/>
      <c r="L18" s="67"/>
      <c r="M18" s="60"/>
      <c r="N18" s="61"/>
      <c r="O18" s="41"/>
      <c r="P18" s="29"/>
      <c r="Q18" s="7" t="str">
        <f t="shared" si="23"/>
        <v/>
      </c>
      <c r="R18" s="7" t="str">
        <f t="shared" si="24"/>
        <v/>
      </c>
      <c r="S18" s="7" t="str">
        <f t="shared" si="25"/>
        <v/>
      </c>
      <c r="T18" s="7" t="str">
        <f t="shared" si="26"/>
        <v/>
      </c>
      <c r="U18" s="69" t="str">
        <f t="shared" si="27"/>
        <v/>
      </c>
      <c r="V18" s="106"/>
      <c r="W18" s="9"/>
      <c r="X18" s="11">
        <f t="shared" si="0"/>
        <v>0</v>
      </c>
      <c r="Y18" s="11">
        <f t="shared" si="1"/>
        <v>0</v>
      </c>
      <c r="Z18" s="4" t="str">
        <f t="shared" si="2"/>
        <v/>
      </c>
      <c r="AA18" s="4" t="str">
        <f t="shared" si="2"/>
        <v/>
      </c>
      <c r="AC18" s="18"/>
      <c r="AF18" s="4">
        <f t="shared" si="28"/>
        <v>0</v>
      </c>
      <c r="AG18" s="4">
        <f t="shared" si="29"/>
        <v>0</v>
      </c>
      <c r="AH18" s="4" t="str">
        <f t="shared" si="30"/>
        <v/>
      </c>
      <c r="AI18" s="4" t="str">
        <f t="shared" si="3"/>
        <v/>
      </c>
      <c r="AJ18" s="11">
        <f t="shared" si="4"/>
        <v>0</v>
      </c>
      <c r="AK18" s="4" t="str">
        <f t="shared" si="31"/>
        <v/>
      </c>
      <c r="AL18" s="4">
        <v>5</v>
      </c>
      <c r="AM18" s="4" t="str">
        <f t="shared" si="5"/>
        <v xml:space="preserve"> </v>
      </c>
      <c r="AN18" s="4" t="str">
        <f t="shared" si="6"/>
        <v xml:space="preserve">  </v>
      </c>
      <c r="AO18" s="4" t="str">
        <f t="shared" si="7"/>
        <v/>
      </c>
      <c r="AP18" s="4" t="str">
        <f t="shared" si="8"/>
        <v/>
      </c>
      <c r="AU18" s="4" t="str">
        <f t="shared" si="32"/>
        <v/>
      </c>
      <c r="AV18" s="4" t="str">
        <f t="shared" si="9"/>
        <v/>
      </c>
      <c r="AW18" s="4" t="str">
        <f t="shared" si="10"/>
        <v/>
      </c>
      <c r="AX18" s="4" t="str">
        <f t="shared" si="11"/>
        <v/>
      </c>
      <c r="AY18" s="4" t="str">
        <f t="shared" si="12"/>
        <v/>
      </c>
      <c r="AZ18" s="4" t="str">
        <f t="shared" si="13"/>
        <v/>
      </c>
      <c r="BA18" s="4" t="str">
        <f t="shared" si="14"/>
        <v/>
      </c>
      <c r="BB18" s="4" t="str">
        <f t="shared" si="15"/>
        <v/>
      </c>
      <c r="BC18" s="4">
        <f t="shared" si="16"/>
        <v>0</v>
      </c>
      <c r="BD18" s="4" t="str">
        <f t="shared" si="17"/>
        <v>999:99.99</v>
      </c>
      <c r="BE18" s="4" t="str">
        <f t="shared" si="18"/>
        <v>999:99.99</v>
      </c>
      <c r="BF18" s="4" t="str">
        <f t="shared" si="19"/>
        <v>999:99.99</v>
      </c>
      <c r="BG18" s="4" t="str">
        <f t="shared" si="20"/>
        <v>999:99.99</v>
      </c>
      <c r="BH18" s="4" t="str">
        <f t="shared" si="21"/>
        <v>19000100</v>
      </c>
      <c r="BI18">
        <v>1</v>
      </c>
      <c r="BJ18"/>
      <c r="BK18">
        <v>1</v>
      </c>
      <c r="BL18">
        <f t="shared" si="33"/>
        <v>0</v>
      </c>
      <c r="BM18">
        <f t="shared" si="34"/>
        <v>0</v>
      </c>
    </row>
    <row r="19" spans="1:72" ht="16.5" customHeight="1">
      <c r="A19" s="7" t="str">
        <f t="shared" si="22"/>
        <v/>
      </c>
      <c r="B19" s="50"/>
      <c r="C19" s="51"/>
      <c r="D19" s="64"/>
      <c r="E19" s="65"/>
      <c r="F19" s="65"/>
      <c r="G19" s="65"/>
      <c r="H19" s="65"/>
      <c r="I19" s="66"/>
      <c r="J19" s="67"/>
      <c r="K19" s="66"/>
      <c r="L19" s="67"/>
      <c r="M19" s="60"/>
      <c r="N19" s="61"/>
      <c r="O19" s="41"/>
      <c r="P19" s="29"/>
      <c r="Q19" s="7" t="str">
        <f t="shared" si="23"/>
        <v/>
      </c>
      <c r="R19" s="7" t="str">
        <f t="shared" si="24"/>
        <v/>
      </c>
      <c r="S19" s="7" t="str">
        <f t="shared" si="25"/>
        <v/>
      </c>
      <c r="T19" s="7" t="str">
        <f t="shared" si="26"/>
        <v/>
      </c>
      <c r="U19" s="69" t="str">
        <f t="shared" si="27"/>
        <v/>
      </c>
      <c r="V19" s="106"/>
      <c r="W19" s="9"/>
      <c r="X19" s="11">
        <f t="shared" si="0"/>
        <v>0</v>
      </c>
      <c r="Y19" s="11">
        <f t="shared" si="1"/>
        <v>0</v>
      </c>
      <c r="Z19" s="4" t="str">
        <f t="shared" si="2"/>
        <v/>
      </c>
      <c r="AA19" s="4" t="str">
        <f t="shared" si="2"/>
        <v/>
      </c>
      <c r="AC19" s="18"/>
      <c r="AF19" s="4">
        <f t="shared" si="28"/>
        <v>0</v>
      </c>
      <c r="AG19" s="4">
        <f t="shared" si="29"/>
        <v>0</v>
      </c>
      <c r="AH19" s="4" t="str">
        <f t="shared" si="30"/>
        <v/>
      </c>
      <c r="AI19" s="4" t="str">
        <f t="shared" si="3"/>
        <v/>
      </c>
      <c r="AJ19" s="11">
        <f t="shared" si="4"/>
        <v>0</v>
      </c>
      <c r="AK19" s="4" t="str">
        <f t="shared" si="31"/>
        <v/>
      </c>
      <c r="AL19" s="4">
        <v>5</v>
      </c>
      <c r="AM19" s="4" t="str">
        <f t="shared" si="5"/>
        <v xml:space="preserve"> </v>
      </c>
      <c r="AN19" s="4" t="str">
        <f t="shared" si="6"/>
        <v xml:space="preserve">  </v>
      </c>
      <c r="AO19" s="4" t="str">
        <f t="shared" si="7"/>
        <v/>
      </c>
      <c r="AP19" s="4" t="str">
        <f t="shared" si="8"/>
        <v/>
      </c>
      <c r="AU19" s="4" t="str">
        <f t="shared" si="32"/>
        <v/>
      </c>
      <c r="AV19" s="4" t="str">
        <f t="shared" si="9"/>
        <v/>
      </c>
      <c r="AW19" s="4" t="str">
        <f t="shared" si="10"/>
        <v/>
      </c>
      <c r="AX19" s="4" t="str">
        <f t="shared" si="11"/>
        <v/>
      </c>
      <c r="AY19" s="4" t="str">
        <f t="shared" si="12"/>
        <v/>
      </c>
      <c r="AZ19" s="4" t="str">
        <f t="shared" si="13"/>
        <v/>
      </c>
      <c r="BA19" s="4" t="str">
        <f t="shared" si="14"/>
        <v/>
      </c>
      <c r="BB19" s="4" t="str">
        <f t="shared" si="15"/>
        <v/>
      </c>
      <c r="BC19" s="4">
        <f t="shared" si="16"/>
        <v>0</v>
      </c>
      <c r="BD19" s="4" t="str">
        <f t="shared" si="17"/>
        <v>999:99.99</v>
      </c>
      <c r="BE19" s="4" t="str">
        <f t="shared" si="18"/>
        <v>999:99.99</v>
      </c>
      <c r="BF19" s="4" t="str">
        <f t="shared" si="19"/>
        <v>999:99.99</v>
      </c>
      <c r="BG19" s="4" t="str">
        <f t="shared" si="20"/>
        <v>999:99.99</v>
      </c>
      <c r="BH19" s="4" t="str">
        <f t="shared" si="21"/>
        <v>19000100</v>
      </c>
      <c r="BI19">
        <v>2</v>
      </c>
      <c r="BJ19"/>
      <c r="BK19">
        <v>1</v>
      </c>
      <c r="BL19">
        <f t="shared" si="33"/>
        <v>0</v>
      </c>
      <c r="BM19">
        <f t="shared" si="34"/>
        <v>0</v>
      </c>
      <c r="BP19" s="4" t="s">
        <v>231</v>
      </c>
      <c r="BR19" s="4" t="s">
        <v>126</v>
      </c>
      <c r="BT19" s="4" t="s">
        <v>22</v>
      </c>
    </row>
    <row r="20" spans="1:72" ht="16.5" customHeight="1">
      <c r="A20" s="7" t="str">
        <f t="shared" si="22"/>
        <v/>
      </c>
      <c r="B20" s="50"/>
      <c r="C20" s="51"/>
      <c r="D20" s="64"/>
      <c r="E20" s="65"/>
      <c r="F20" s="65"/>
      <c r="G20" s="65"/>
      <c r="H20" s="65"/>
      <c r="I20" s="66"/>
      <c r="J20" s="67"/>
      <c r="K20" s="66"/>
      <c r="L20" s="67"/>
      <c r="M20" s="60"/>
      <c r="N20" s="61"/>
      <c r="O20" s="41"/>
      <c r="P20" s="29"/>
      <c r="Q20" s="7" t="str">
        <f t="shared" si="23"/>
        <v/>
      </c>
      <c r="R20" s="7" t="str">
        <f t="shared" si="24"/>
        <v/>
      </c>
      <c r="S20" s="7" t="str">
        <f t="shared" si="25"/>
        <v/>
      </c>
      <c r="T20" s="7" t="str">
        <f t="shared" si="26"/>
        <v/>
      </c>
      <c r="U20" s="69" t="str">
        <f t="shared" si="27"/>
        <v/>
      </c>
      <c r="V20" s="106"/>
      <c r="W20" s="9"/>
      <c r="X20" s="11">
        <f t="shared" si="0"/>
        <v>0</v>
      </c>
      <c r="Y20" s="11">
        <f t="shared" si="1"/>
        <v>0</v>
      </c>
      <c r="Z20" s="4" t="str">
        <f t="shared" si="2"/>
        <v/>
      </c>
      <c r="AA20" s="4" t="str">
        <f t="shared" si="2"/>
        <v/>
      </c>
      <c r="AC20" s="18"/>
      <c r="AD20"/>
      <c r="AE20"/>
      <c r="AF20" s="4">
        <f t="shared" si="28"/>
        <v>0</v>
      </c>
      <c r="AG20" s="4">
        <f t="shared" si="29"/>
        <v>0</v>
      </c>
      <c r="AH20" s="4" t="str">
        <f t="shared" si="30"/>
        <v/>
      </c>
      <c r="AI20" s="4" t="str">
        <f t="shared" si="3"/>
        <v/>
      </c>
      <c r="AJ20" s="11">
        <f t="shared" si="4"/>
        <v>0</v>
      </c>
      <c r="AK20" s="4" t="str">
        <f t="shared" si="31"/>
        <v/>
      </c>
      <c r="AL20" s="4">
        <v>5</v>
      </c>
      <c r="AM20" s="4" t="str">
        <f t="shared" si="5"/>
        <v xml:space="preserve"> </v>
      </c>
      <c r="AN20" s="4" t="str">
        <f t="shared" si="6"/>
        <v xml:space="preserve">  </v>
      </c>
      <c r="AO20" s="4" t="str">
        <f t="shared" si="7"/>
        <v/>
      </c>
      <c r="AP20" s="4" t="str">
        <f t="shared" si="8"/>
        <v/>
      </c>
      <c r="AU20" s="4" t="str">
        <f t="shared" si="32"/>
        <v/>
      </c>
      <c r="AV20" s="4" t="str">
        <f t="shared" si="9"/>
        <v/>
      </c>
      <c r="AW20" s="4" t="str">
        <f t="shared" si="10"/>
        <v/>
      </c>
      <c r="AX20" s="4" t="str">
        <f t="shared" si="11"/>
        <v/>
      </c>
      <c r="AY20" s="4" t="str">
        <f t="shared" si="12"/>
        <v/>
      </c>
      <c r="AZ20" s="4" t="str">
        <f t="shared" si="13"/>
        <v/>
      </c>
      <c r="BA20" s="4" t="str">
        <f t="shared" si="14"/>
        <v/>
      </c>
      <c r="BB20" s="4" t="str">
        <f t="shared" si="15"/>
        <v/>
      </c>
      <c r="BC20" s="4">
        <f t="shared" si="16"/>
        <v>0</v>
      </c>
      <c r="BD20" s="4" t="str">
        <f t="shared" si="17"/>
        <v>999:99.99</v>
      </c>
      <c r="BE20" s="4" t="str">
        <f t="shared" si="18"/>
        <v>999:99.99</v>
      </c>
      <c r="BF20" s="4" t="str">
        <f t="shared" si="19"/>
        <v>999:99.99</v>
      </c>
      <c r="BG20" s="4" t="str">
        <f t="shared" si="20"/>
        <v>999:99.99</v>
      </c>
      <c r="BH20" s="4" t="str">
        <f t="shared" si="21"/>
        <v>19000100</v>
      </c>
      <c r="BI20">
        <v>3</v>
      </c>
      <c r="BJ20"/>
      <c r="BK20">
        <v>1</v>
      </c>
      <c r="BL20">
        <f t="shared" si="33"/>
        <v>0</v>
      </c>
      <c r="BM20">
        <f t="shared" si="34"/>
        <v>0</v>
      </c>
      <c r="BP20" s="4">
        <v>140</v>
      </c>
      <c r="BR20" s="4">
        <f>COUNTIF($V$6:$V$75,140)</f>
        <v>0</v>
      </c>
      <c r="BS20" s="4">
        <f>COUNTIF($V$78:$V$147,140)</f>
        <v>0</v>
      </c>
      <c r="BT20" s="4">
        <f>SUM(BR20:BS20)</f>
        <v>0</v>
      </c>
    </row>
    <row r="21" spans="1:72" ht="16.5" customHeight="1">
      <c r="A21" s="7" t="str">
        <f t="shared" si="22"/>
        <v/>
      </c>
      <c r="B21" s="50"/>
      <c r="C21" s="51"/>
      <c r="D21" s="64"/>
      <c r="E21" s="65"/>
      <c r="F21" s="65"/>
      <c r="G21" s="65"/>
      <c r="H21" s="65"/>
      <c r="I21" s="66"/>
      <c r="J21" s="67"/>
      <c r="K21" s="66"/>
      <c r="L21" s="67"/>
      <c r="M21" s="60"/>
      <c r="N21" s="61"/>
      <c r="O21" s="41"/>
      <c r="P21" s="29"/>
      <c r="Q21" s="7" t="str">
        <f t="shared" si="23"/>
        <v/>
      </c>
      <c r="R21" s="7" t="str">
        <f t="shared" si="24"/>
        <v/>
      </c>
      <c r="S21" s="7" t="str">
        <f t="shared" si="25"/>
        <v/>
      </c>
      <c r="T21" s="7" t="str">
        <f t="shared" si="26"/>
        <v/>
      </c>
      <c r="U21" s="69" t="str">
        <f t="shared" si="27"/>
        <v/>
      </c>
      <c r="V21" s="106"/>
      <c r="W21" s="9"/>
      <c r="X21" s="11">
        <f t="shared" si="0"/>
        <v>0</v>
      </c>
      <c r="Y21" s="11">
        <f t="shared" si="1"/>
        <v>0</v>
      </c>
      <c r="Z21" s="4" t="str">
        <f t="shared" si="2"/>
        <v/>
      </c>
      <c r="AA21" s="4" t="str">
        <f t="shared" si="2"/>
        <v/>
      </c>
      <c r="AC21" s="18"/>
      <c r="AD21"/>
      <c r="AE21"/>
      <c r="AF21" s="4">
        <f t="shared" si="28"/>
        <v>0</v>
      </c>
      <c r="AG21" s="4">
        <f t="shared" si="29"/>
        <v>0</v>
      </c>
      <c r="AH21" s="4" t="str">
        <f t="shared" si="30"/>
        <v/>
      </c>
      <c r="AI21" s="4" t="str">
        <f t="shared" si="3"/>
        <v/>
      </c>
      <c r="AJ21" s="11">
        <f t="shared" si="4"/>
        <v>0</v>
      </c>
      <c r="AK21" s="4" t="str">
        <f t="shared" si="31"/>
        <v/>
      </c>
      <c r="AL21" s="4">
        <v>5</v>
      </c>
      <c r="AM21" s="4" t="str">
        <f t="shared" si="5"/>
        <v xml:space="preserve"> </v>
      </c>
      <c r="AN21" s="4" t="str">
        <f t="shared" si="6"/>
        <v xml:space="preserve">  </v>
      </c>
      <c r="AO21" s="4" t="str">
        <f t="shared" si="7"/>
        <v/>
      </c>
      <c r="AP21" s="4" t="str">
        <f t="shared" si="8"/>
        <v/>
      </c>
      <c r="AU21" s="4" t="str">
        <f t="shared" si="32"/>
        <v/>
      </c>
      <c r="AV21" s="4" t="str">
        <f t="shared" si="9"/>
        <v/>
      </c>
      <c r="AW21" s="4" t="str">
        <f t="shared" si="10"/>
        <v/>
      </c>
      <c r="AX21" s="4" t="str">
        <f t="shared" si="11"/>
        <v/>
      </c>
      <c r="AY21" s="4" t="str">
        <f t="shared" si="12"/>
        <v/>
      </c>
      <c r="AZ21" s="4" t="str">
        <f t="shared" si="13"/>
        <v/>
      </c>
      <c r="BA21" s="4" t="str">
        <f t="shared" si="14"/>
        <v/>
      </c>
      <c r="BB21" s="4" t="str">
        <f t="shared" si="15"/>
        <v/>
      </c>
      <c r="BC21" s="4">
        <f t="shared" si="16"/>
        <v>0</v>
      </c>
      <c r="BD21" s="4" t="str">
        <f t="shared" si="17"/>
        <v>999:99.99</v>
      </c>
      <c r="BE21" s="4" t="str">
        <f t="shared" si="18"/>
        <v>999:99.99</v>
      </c>
      <c r="BF21" s="4" t="str">
        <f t="shared" si="19"/>
        <v>999:99.99</v>
      </c>
      <c r="BG21" s="4" t="str">
        <f t="shared" si="20"/>
        <v>999:99.99</v>
      </c>
      <c r="BH21" s="4" t="str">
        <f t="shared" si="21"/>
        <v>19000100</v>
      </c>
      <c r="BI21">
        <v>4</v>
      </c>
      <c r="BJ21"/>
      <c r="BK21">
        <v>1</v>
      </c>
      <c r="BL21">
        <f t="shared" si="33"/>
        <v>0</v>
      </c>
      <c r="BM21">
        <f t="shared" si="34"/>
        <v>0</v>
      </c>
      <c r="BP21" s="4">
        <v>150</v>
      </c>
      <c r="BR21" s="4">
        <f>COUNTIF($V$6:$V$75,150)</f>
        <v>0</v>
      </c>
      <c r="BS21" s="4">
        <f>COUNTIF($V$78:$V$147,150)</f>
        <v>0</v>
      </c>
      <c r="BT21" s="4">
        <f t="shared" ref="BT21:BT27" si="35">SUM(BR21:BS21)</f>
        <v>0</v>
      </c>
    </row>
    <row r="22" spans="1:72" ht="16.5" customHeight="1">
      <c r="A22" s="7" t="str">
        <f t="shared" si="22"/>
        <v/>
      </c>
      <c r="B22" s="50"/>
      <c r="C22" s="51"/>
      <c r="D22" s="64"/>
      <c r="E22" s="65"/>
      <c r="F22" s="65"/>
      <c r="G22" s="65"/>
      <c r="H22" s="65"/>
      <c r="I22" s="66"/>
      <c r="J22" s="67"/>
      <c r="K22" s="66"/>
      <c r="L22" s="67"/>
      <c r="M22" s="60"/>
      <c r="N22" s="61"/>
      <c r="O22" s="41"/>
      <c r="P22" s="29"/>
      <c r="Q22" s="7" t="str">
        <f t="shared" si="23"/>
        <v/>
      </c>
      <c r="R22" s="7" t="str">
        <f t="shared" si="24"/>
        <v/>
      </c>
      <c r="S22" s="7" t="str">
        <f t="shared" si="25"/>
        <v/>
      </c>
      <c r="T22" s="7" t="str">
        <f t="shared" si="26"/>
        <v/>
      </c>
      <c r="U22" s="69" t="str">
        <f t="shared" si="27"/>
        <v/>
      </c>
      <c r="V22" s="106"/>
      <c r="W22" s="9"/>
      <c r="X22" s="11">
        <f t="shared" si="0"/>
        <v>0</v>
      </c>
      <c r="Y22" s="11">
        <f t="shared" si="1"/>
        <v>0</v>
      </c>
      <c r="Z22" s="4" t="str">
        <f t="shared" si="2"/>
        <v/>
      </c>
      <c r="AA22" s="4" t="str">
        <f t="shared" si="2"/>
        <v/>
      </c>
      <c r="AC22" s="18"/>
      <c r="AD22"/>
      <c r="AE22"/>
      <c r="AF22" s="4">
        <f t="shared" si="28"/>
        <v>0</v>
      </c>
      <c r="AG22" s="4">
        <f t="shared" si="29"/>
        <v>0</v>
      </c>
      <c r="AH22" s="4" t="str">
        <f t="shared" si="30"/>
        <v/>
      </c>
      <c r="AI22" s="4" t="str">
        <f t="shared" si="3"/>
        <v/>
      </c>
      <c r="AJ22" s="11">
        <f t="shared" si="4"/>
        <v>0</v>
      </c>
      <c r="AK22" s="4" t="str">
        <f t="shared" si="31"/>
        <v/>
      </c>
      <c r="AL22" s="4">
        <v>5</v>
      </c>
      <c r="AM22" s="4" t="str">
        <f t="shared" si="5"/>
        <v xml:space="preserve"> </v>
      </c>
      <c r="AN22" s="4" t="str">
        <f t="shared" si="6"/>
        <v xml:space="preserve">  </v>
      </c>
      <c r="AO22" s="4" t="str">
        <f t="shared" si="7"/>
        <v/>
      </c>
      <c r="AP22" s="4" t="str">
        <f t="shared" si="8"/>
        <v/>
      </c>
      <c r="AU22" s="4" t="str">
        <f t="shared" si="32"/>
        <v/>
      </c>
      <c r="AV22" s="4" t="str">
        <f t="shared" si="9"/>
        <v/>
      </c>
      <c r="AW22" s="4" t="str">
        <f t="shared" si="10"/>
        <v/>
      </c>
      <c r="AX22" s="4" t="str">
        <f t="shared" si="11"/>
        <v/>
      </c>
      <c r="AY22" s="4" t="str">
        <f t="shared" si="12"/>
        <v/>
      </c>
      <c r="AZ22" s="4" t="str">
        <f t="shared" si="13"/>
        <v/>
      </c>
      <c r="BA22" s="4" t="str">
        <f t="shared" si="14"/>
        <v/>
      </c>
      <c r="BB22" s="4" t="str">
        <f t="shared" si="15"/>
        <v/>
      </c>
      <c r="BC22" s="4">
        <f t="shared" si="16"/>
        <v>0</v>
      </c>
      <c r="BD22" s="4" t="str">
        <f t="shared" si="17"/>
        <v>999:99.99</v>
      </c>
      <c r="BE22" s="4" t="str">
        <f t="shared" si="18"/>
        <v>999:99.99</v>
      </c>
      <c r="BF22" s="4" t="str">
        <f t="shared" si="19"/>
        <v>999:99.99</v>
      </c>
      <c r="BG22" s="4" t="str">
        <f t="shared" si="20"/>
        <v>999:99.99</v>
      </c>
      <c r="BH22" s="4" t="str">
        <f t="shared" si="21"/>
        <v>19000100</v>
      </c>
      <c r="BI22">
        <v>5</v>
      </c>
      <c r="BJ22"/>
      <c r="BK22">
        <v>1</v>
      </c>
      <c r="BL22">
        <f t="shared" si="33"/>
        <v>0</v>
      </c>
      <c r="BM22">
        <f t="shared" si="34"/>
        <v>0</v>
      </c>
      <c r="BP22" s="4" t="s">
        <v>241</v>
      </c>
      <c r="BR22" s="4">
        <f>COUNTIF($V$6:$V$75,"ＳＳ")</f>
        <v>0</v>
      </c>
      <c r="BS22" s="4">
        <f>COUNTIF($V$78:$V$147,160)</f>
        <v>0</v>
      </c>
      <c r="BT22" s="4">
        <f t="shared" si="35"/>
        <v>0</v>
      </c>
    </row>
    <row r="23" spans="1:72" ht="16.5" customHeight="1">
      <c r="A23" s="7" t="str">
        <f t="shared" si="22"/>
        <v/>
      </c>
      <c r="B23" s="50"/>
      <c r="C23" s="51"/>
      <c r="D23" s="64"/>
      <c r="E23" s="65"/>
      <c r="F23" s="65"/>
      <c r="G23" s="65"/>
      <c r="H23" s="65"/>
      <c r="I23" s="66"/>
      <c r="J23" s="67"/>
      <c r="K23" s="66"/>
      <c r="L23" s="67"/>
      <c r="M23" s="60"/>
      <c r="N23" s="61"/>
      <c r="O23" s="41"/>
      <c r="P23" s="29"/>
      <c r="Q23" s="7" t="str">
        <f t="shared" si="23"/>
        <v/>
      </c>
      <c r="R23" s="7" t="str">
        <f t="shared" si="24"/>
        <v/>
      </c>
      <c r="S23" s="7" t="str">
        <f t="shared" si="25"/>
        <v/>
      </c>
      <c r="T23" s="7" t="str">
        <f t="shared" si="26"/>
        <v/>
      </c>
      <c r="U23" s="69" t="str">
        <f t="shared" si="27"/>
        <v/>
      </c>
      <c r="V23" s="106"/>
      <c r="W23" s="9"/>
      <c r="X23" s="11">
        <f t="shared" si="0"/>
        <v>0</v>
      </c>
      <c r="Y23" s="11">
        <f t="shared" si="1"/>
        <v>0</v>
      </c>
      <c r="Z23" s="4" t="str">
        <f t="shared" si="2"/>
        <v/>
      </c>
      <c r="AA23" s="4" t="str">
        <f t="shared" si="2"/>
        <v/>
      </c>
      <c r="AC23" s="18"/>
      <c r="AF23" s="4">
        <f t="shared" si="28"/>
        <v>0</v>
      </c>
      <c r="AG23" s="4">
        <f t="shared" si="29"/>
        <v>0</v>
      </c>
      <c r="AH23" s="4" t="str">
        <f t="shared" si="30"/>
        <v/>
      </c>
      <c r="AI23" s="4" t="str">
        <f t="shared" si="3"/>
        <v/>
      </c>
      <c r="AJ23" s="11">
        <f t="shared" si="4"/>
        <v>0</v>
      </c>
      <c r="AK23" s="4" t="str">
        <f t="shared" si="31"/>
        <v/>
      </c>
      <c r="AL23" s="4">
        <v>5</v>
      </c>
      <c r="AM23" s="4" t="str">
        <f t="shared" si="5"/>
        <v xml:space="preserve"> </v>
      </c>
      <c r="AN23" s="4" t="str">
        <f t="shared" si="6"/>
        <v xml:space="preserve">  </v>
      </c>
      <c r="AO23" s="4" t="str">
        <f t="shared" si="7"/>
        <v/>
      </c>
      <c r="AP23" s="4" t="str">
        <f t="shared" si="8"/>
        <v/>
      </c>
      <c r="AU23" s="4" t="str">
        <f t="shared" si="32"/>
        <v/>
      </c>
      <c r="AV23" s="4" t="str">
        <f t="shared" si="9"/>
        <v/>
      </c>
      <c r="AW23" s="4" t="str">
        <f t="shared" si="10"/>
        <v/>
      </c>
      <c r="AX23" s="4" t="str">
        <f t="shared" si="11"/>
        <v/>
      </c>
      <c r="AY23" s="4" t="str">
        <f t="shared" si="12"/>
        <v/>
      </c>
      <c r="AZ23" s="4" t="str">
        <f t="shared" si="13"/>
        <v/>
      </c>
      <c r="BA23" s="4" t="str">
        <f t="shared" si="14"/>
        <v/>
      </c>
      <c r="BB23" s="4" t="str">
        <f t="shared" si="15"/>
        <v/>
      </c>
      <c r="BC23" s="4">
        <f t="shared" si="16"/>
        <v>0</v>
      </c>
      <c r="BD23" s="4" t="str">
        <f t="shared" si="17"/>
        <v>999:99.99</v>
      </c>
      <c r="BE23" s="4" t="str">
        <f t="shared" si="18"/>
        <v>999:99.99</v>
      </c>
      <c r="BF23" s="4" t="str">
        <f t="shared" si="19"/>
        <v>999:99.99</v>
      </c>
      <c r="BG23" s="4" t="str">
        <f t="shared" si="20"/>
        <v>999:99.99</v>
      </c>
      <c r="BH23" s="4" t="str">
        <f t="shared" si="21"/>
        <v>19000100</v>
      </c>
      <c r="BI23">
        <v>6</v>
      </c>
      <c r="BJ23" t="s">
        <v>193</v>
      </c>
      <c r="BK23">
        <v>1</v>
      </c>
      <c r="BL23">
        <f t="shared" si="33"/>
        <v>0</v>
      </c>
      <c r="BM23">
        <f t="shared" si="34"/>
        <v>0</v>
      </c>
      <c r="BP23" s="4" t="s">
        <v>232</v>
      </c>
      <c r="BR23" s="4">
        <f>COUNTIF($V$6:$V$75,"Ｓ")</f>
        <v>0</v>
      </c>
      <c r="BS23" s="4">
        <f>COUNTIF($V$78:$V$147,"Ｓ")</f>
        <v>0</v>
      </c>
      <c r="BT23" s="4">
        <f t="shared" si="35"/>
        <v>0</v>
      </c>
    </row>
    <row r="24" spans="1:72" ht="16.5" customHeight="1">
      <c r="A24" s="7" t="str">
        <f t="shared" si="22"/>
        <v/>
      </c>
      <c r="B24" s="50"/>
      <c r="C24" s="51"/>
      <c r="D24" s="64"/>
      <c r="E24" s="65"/>
      <c r="F24" s="65"/>
      <c r="G24" s="65"/>
      <c r="H24" s="65"/>
      <c r="I24" s="66"/>
      <c r="J24" s="67"/>
      <c r="K24" s="66"/>
      <c r="L24" s="67"/>
      <c r="M24" s="60"/>
      <c r="N24" s="61"/>
      <c r="O24" s="41"/>
      <c r="P24" s="29"/>
      <c r="Q24" s="7" t="str">
        <f t="shared" si="23"/>
        <v/>
      </c>
      <c r="R24" s="7" t="str">
        <f t="shared" si="24"/>
        <v/>
      </c>
      <c r="S24" s="7" t="str">
        <f t="shared" si="25"/>
        <v/>
      </c>
      <c r="T24" s="7" t="str">
        <f t="shared" si="26"/>
        <v/>
      </c>
      <c r="U24" s="69" t="str">
        <f t="shared" si="27"/>
        <v/>
      </c>
      <c r="V24" s="106"/>
      <c r="W24" s="9"/>
      <c r="X24" s="11">
        <f t="shared" si="0"/>
        <v>0</v>
      </c>
      <c r="Y24" s="11">
        <f t="shared" si="1"/>
        <v>0</v>
      </c>
      <c r="Z24" s="4" t="str">
        <f t="shared" si="2"/>
        <v/>
      </c>
      <c r="AA24" s="4" t="str">
        <f t="shared" si="2"/>
        <v/>
      </c>
      <c r="AC24" s="19"/>
      <c r="AD24"/>
      <c r="AE24"/>
      <c r="AF24" s="4">
        <f t="shared" si="28"/>
        <v>0</v>
      </c>
      <c r="AG24" s="4">
        <f t="shared" si="29"/>
        <v>0</v>
      </c>
      <c r="AH24" s="4" t="str">
        <f t="shared" si="30"/>
        <v/>
      </c>
      <c r="AI24" s="4" t="str">
        <f t="shared" si="3"/>
        <v/>
      </c>
      <c r="AJ24" s="11">
        <f t="shared" si="4"/>
        <v>0</v>
      </c>
      <c r="AK24" s="4" t="str">
        <f t="shared" si="31"/>
        <v/>
      </c>
      <c r="AL24" s="4">
        <v>5</v>
      </c>
      <c r="AM24" s="4" t="str">
        <f t="shared" si="5"/>
        <v xml:space="preserve"> </v>
      </c>
      <c r="AN24" s="4" t="str">
        <f t="shared" si="6"/>
        <v xml:space="preserve">  </v>
      </c>
      <c r="AO24" s="4" t="str">
        <f t="shared" si="7"/>
        <v/>
      </c>
      <c r="AP24" s="4" t="str">
        <f t="shared" si="8"/>
        <v/>
      </c>
      <c r="AU24" s="4" t="str">
        <f t="shared" si="32"/>
        <v/>
      </c>
      <c r="AV24" s="4" t="str">
        <f t="shared" si="9"/>
        <v/>
      </c>
      <c r="AW24" s="4" t="str">
        <f t="shared" si="10"/>
        <v/>
      </c>
      <c r="AX24" s="4" t="str">
        <f t="shared" si="11"/>
        <v/>
      </c>
      <c r="AY24" s="4" t="str">
        <f t="shared" si="12"/>
        <v/>
      </c>
      <c r="AZ24" s="4" t="str">
        <f t="shared" si="13"/>
        <v/>
      </c>
      <c r="BA24" s="4" t="str">
        <f t="shared" si="14"/>
        <v/>
      </c>
      <c r="BB24" s="4" t="str">
        <f t="shared" si="15"/>
        <v/>
      </c>
      <c r="BC24" s="4">
        <f t="shared" si="16"/>
        <v>0</v>
      </c>
      <c r="BD24" s="4" t="str">
        <f t="shared" si="17"/>
        <v>999:99.99</v>
      </c>
      <c r="BE24" s="4" t="str">
        <f t="shared" si="18"/>
        <v>999:99.99</v>
      </c>
      <c r="BF24" s="4" t="str">
        <f t="shared" si="19"/>
        <v>999:99.99</v>
      </c>
      <c r="BG24" s="4" t="str">
        <f t="shared" si="20"/>
        <v>999:99.99</v>
      </c>
      <c r="BH24" s="4" t="str">
        <f t="shared" si="21"/>
        <v>19000100</v>
      </c>
      <c r="BI24">
        <v>7</v>
      </c>
      <c r="BJ24" t="s">
        <v>194</v>
      </c>
      <c r="BK24">
        <v>1</v>
      </c>
      <c r="BL24">
        <f t="shared" si="33"/>
        <v>0</v>
      </c>
      <c r="BM24">
        <f t="shared" si="34"/>
        <v>0</v>
      </c>
      <c r="BP24" s="4" t="s">
        <v>233</v>
      </c>
      <c r="BR24" s="4">
        <f>COUNTIF($V$6:$V$75,"Ｍ")</f>
        <v>0</v>
      </c>
      <c r="BS24" s="4">
        <f>COUNTIF($V$78:$V$147,"Ｍ")</f>
        <v>0</v>
      </c>
      <c r="BT24" s="4">
        <f t="shared" si="35"/>
        <v>0</v>
      </c>
    </row>
    <row r="25" spans="1:72" ht="16.5" customHeight="1">
      <c r="A25" s="7" t="str">
        <f t="shared" si="22"/>
        <v/>
      </c>
      <c r="B25" s="50"/>
      <c r="C25" s="51"/>
      <c r="D25" s="64"/>
      <c r="E25" s="65"/>
      <c r="F25" s="65"/>
      <c r="G25" s="65"/>
      <c r="H25" s="65"/>
      <c r="I25" s="66"/>
      <c r="J25" s="67"/>
      <c r="K25" s="66"/>
      <c r="L25" s="67"/>
      <c r="M25" s="60"/>
      <c r="N25" s="61"/>
      <c r="O25" s="41"/>
      <c r="P25" s="29"/>
      <c r="Q25" s="7" t="str">
        <f t="shared" si="23"/>
        <v/>
      </c>
      <c r="R25" s="7" t="str">
        <f t="shared" si="24"/>
        <v/>
      </c>
      <c r="S25" s="7" t="str">
        <f t="shared" si="25"/>
        <v/>
      </c>
      <c r="T25" s="7" t="str">
        <f t="shared" si="26"/>
        <v/>
      </c>
      <c r="U25" s="69" t="str">
        <f t="shared" si="27"/>
        <v/>
      </c>
      <c r="V25" s="106"/>
      <c r="W25" s="9"/>
      <c r="X25" s="11">
        <f t="shared" si="0"/>
        <v>0</v>
      </c>
      <c r="Y25" s="11">
        <f t="shared" si="1"/>
        <v>0</v>
      </c>
      <c r="Z25" s="4" t="str">
        <f t="shared" si="2"/>
        <v/>
      </c>
      <c r="AA25" s="4" t="str">
        <f t="shared" si="2"/>
        <v/>
      </c>
      <c r="AF25" s="4">
        <f t="shared" si="28"/>
        <v>0</v>
      </c>
      <c r="AG25" s="4">
        <f t="shared" si="29"/>
        <v>0</v>
      </c>
      <c r="AH25" s="4" t="str">
        <f t="shared" si="30"/>
        <v/>
      </c>
      <c r="AI25" s="4" t="str">
        <f t="shared" si="3"/>
        <v/>
      </c>
      <c r="AJ25" s="11">
        <f t="shared" si="4"/>
        <v>0</v>
      </c>
      <c r="AK25" s="4" t="str">
        <f t="shared" si="31"/>
        <v/>
      </c>
      <c r="AL25" s="4">
        <v>5</v>
      </c>
      <c r="AM25" s="4" t="str">
        <f t="shared" si="5"/>
        <v xml:space="preserve"> </v>
      </c>
      <c r="AN25" s="4" t="str">
        <f t="shared" si="6"/>
        <v xml:space="preserve">  </v>
      </c>
      <c r="AO25" s="4" t="str">
        <f t="shared" si="7"/>
        <v/>
      </c>
      <c r="AP25" s="4" t="str">
        <f t="shared" si="8"/>
        <v/>
      </c>
      <c r="AU25" s="4" t="str">
        <f t="shared" si="32"/>
        <v/>
      </c>
      <c r="AV25" s="4" t="str">
        <f t="shared" si="9"/>
        <v/>
      </c>
      <c r="AW25" s="4" t="str">
        <f t="shared" si="10"/>
        <v/>
      </c>
      <c r="AX25" s="4" t="str">
        <f t="shared" si="11"/>
        <v/>
      </c>
      <c r="AY25" s="4" t="str">
        <f t="shared" si="12"/>
        <v/>
      </c>
      <c r="AZ25" s="4" t="str">
        <f t="shared" si="13"/>
        <v/>
      </c>
      <c r="BA25" s="4" t="str">
        <f t="shared" si="14"/>
        <v/>
      </c>
      <c r="BB25" s="4" t="str">
        <f t="shared" si="15"/>
        <v/>
      </c>
      <c r="BC25" s="4">
        <f t="shared" si="16"/>
        <v>0</v>
      </c>
      <c r="BD25" s="4" t="str">
        <f t="shared" si="17"/>
        <v>999:99.99</v>
      </c>
      <c r="BE25" s="4" t="str">
        <f t="shared" si="18"/>
        <v>999:99.99</v>
      </c>
      <c r="BF25" s="4" t="str">
        <f t="shared" si="19"/>
        <v>999:99.99</v>
      </c>
      <c r="BG25" s="4" t="str">
        <f t="shared" si="20"/>
        <v>999:99.99</v>
      </c>
      <c r="BH25" s="4" t="str">
        <f t="shared" si="21"/>
        <v>19000100</v>
      </c>
      <c r="BI25">
        <v>8</v>
      </c>
      <c r="BJ25" t="s">
        <v>195</v>
      </c>
      <c r="BK25">
        <v>1</v>
      </c>
      <c r="BL25">
        <f t="shared" si="33"/>
        <v>0</v>
      </c>
      <c r="BM25">
        <f t="shared" si="34"/>
        <v>0</v>
      </c>
      <c r="BP25" s="4" t="s">
        <v>234</v>
      </c>
      <c r="BR25" s="4">
        <f>COUNTIF($V$6:$V$75,"Ｌ")</f>
        <v>0</v>
      </c>
      <c r="BS25" s="4">
        <f>COUNTIF($V$78:$V$147,"Ｌ")</f>
        <v>0</v>
      </c>
      <c r="BT25" s="4">
        <f t="shared" si="35"/>
        <v>0</v>
      </c>
    </row>
    <row r="26" spans="1:72" ht="16.5" customHeight="1">
      <c r="A26" s="7" t="str">
        <f t="shared" si="22"/>
        <v/>
      </c>
      <c r="B26" s="50"/>
      <c r="C26" s="51"/>
      <c r="D26" s="64"/>
      <c r="E26" s="65"/>
      <c r="F26" s="65"/>
      <c r="G26" s="65"/>
      <c r="H26" s="65"/>
      <c r="I26" s="66"/>
      <c r="J26" s="67"/>
      <c r="K26" s="66"/>
      <c r="L26" s="67"/>
      <c r="M26" s="60"/>
      <c r="N26" s="61"/>
      <c r="O26" s="41"/>
      <c r="P26" s="29"/>
      <c r="Q26" s="7" t="str">
        <f t="shared" si="23"/>
        <v/>
      </c>
      <c r="R26" s="7" t="str">
        <f t="shared" si="24"/>
        <v/>
      </c>
      <c r="S26" s="7" t="str">
        <f t="shared" si="25"/>
        <v/>
      </c>
      <c r="T26" s="7" t="str">
        <f t="shared" si="26"/>
        <v/>
      </c>
      <c r="U26" s="69" t="str">
        <f t="shared" si="27"/>
        <v/>
      </c>
      <c r="V26" s="106"/>
      <c r="W26" s="9"/>
      <c r="X26" s="11">
        <f t="shared" si="0"/>
        <v>0</v>
      </c>
      <c r="Y26" s="11">
        <f t="shared" si="1"/>
        <v>0</v>
      </c>
      <c r="Z26" s="4" t="str">
        <f t="shared" si="2"/>
        <v/>
      </c>
      <c r="AA26" s="4" t="str">
        <f t="shared" si="2"/>
        <v/>
      </c>
      <c r="AF26" s="4">
        <f t="shared" si="28"/>
        <v>0</v>
      </c>
      <c r="AG26" s="4">
        <f t="shared" si="29"/>
        <v>0</v>
      </c>
      <c r="AH26" s="4" t="str">
        <f t="shared" si="30"/>
        <v/>
      </c>
      <c r="AI26" s="4" t="str">
        <f t="shared" si="3"/>
        <v/>
      </c>
      <c r="AJ26" s="11">
        <f t="shared" si="4"/>
        <v>0</v>
      </c>
      <c r="AK26" s="4" t="str">
        <f t="shared" si="31"/>
        <v/>
      </c>
      <c r="AL26" s="4">
        <v>5</v>
      </c>
      <c r="AM26" s="4" t="str">
        <f t="shared" si="5"/>
        <v xml:space="preserve"> </v>
      </c>
      <c r="AN26" s="4" t="str">
        <f t="shared" si="6"/>
        <v xml:space="preserve">  </v>
      </c>
      <c r="AO26" s="4" t="str">
        <f t="shared" si="7"/>
        <v/>
      </c>
      <c r="AP26" s="4" t="str">
        <f t="shared" si="8"/>
        <v/>
      </c>
      <c r="AU26" s="4" t="str">
        <f t="shared" si="32"/>
        <v/>
      </c>
      <c r="AV26" s="4" t="str">
        <f t="shared" si="9"/>
        <v/>
      </c>
      <c r="AW26" s="4" t="str">
        <f t="shared" si="10"/>
        <v/>
      </c>
      <c r="AX26" s="4" t="str">
        <f t="shared" si="11"/>
        <v/>
      </c>
      <c r="AY26" s="4" t="str">
        <f t="shared" si="12"/>
        <v/>
      </c>
      <c r="AZ26" s="4" t="str">
        <f t="shared" si="13"/>
        <v/>
      </c>
      <c r="BA26" s="4" t="str">
        <f t="shared" si="14"/>
        <v/>
      </c>
      <c r="BB26" s="4" t="str">
        <f t="shared" si="15"/>
        <v/>
      </c>
      <c r="BC26" s="4">
        <f t="shared" si="16"/>
        <v>0</v>
      </c>
      <c r="BD26" s="4" t="str">
        <f t="shared" si="17"/>
        <v>999:99.99</v>
      </c>
      <c r="BE26" s="4" t="str">
        <f t="shared" si="18"/>
        <v>999:99.99</v>
      </c>
      <c r="BF26" s="4" t="str">
        <f t="shared" si="19"/>
        <v>999:99.99</v>
      </c>
      <c r="BG26" s="4" t="str">
        <f t="shared" si="20"/>
        <v>999:99.99</v>
      </c>
      <c r="BH26" s="4" t="str">
        <f t="shared" si="21"/>
        <v>19000100</v>
      </c>
      <c r="BI26">
        <v>9</v>
      </c>
      <c r="BJ26" t="s">
        <v>196</v>
      </c>
      <c r="BK26">
        <v>1</v>
      </c>
      <c r="BL26">
        <f t="shared" si="33"/>
        <v>0</v>
      </c>
      <c r="BM26">
        <f t="shared" si="34"/>
        <v>0</v>
      </c>
      <c r="BP26" s="4" t="s">
        <v>235</v>
      </c>
      <c r="BR26" s="4">
        <f>COUNTIF($V$6:$V$75,"ＬＬ")</f>
        <v>0</v>
      </c>
      <c r="BS26" s="4">
        <f>COUNTIF($V$78:$V$147,"ＬＬ")</f>
        <v>0</v>
      </c>
      <c r="BT26" s="4">
        <f t="shared" si="35"/>
        <v>0</v>
      </c>
    </row>
    <row r="27" spans="1:72" ht="16.5" customHeight="1">
      <c r="A27" s="7" t="str">
        <f t="shared" si="22"/>
        <v/>
      </c>
      <c r="B27" s="50"/>
      <c r="C27" s="51"/>
      <c r="D27" s="64"/>
      <c r="E27" s="65"/>
      <c r="F27" s="65"/>
      <c r="G27" s="65"/>
      <c r="H27" s="65"/>
      <c r="I27" s="66"/>
      <c r="J27" s="67"/>
      <c r="K27" s="66"/>
      <c r="L27" s="67"/>
      <c r="M27" s="60"/>
      <c r="N27" s="61"/>
      <c r="O27" s="41"/>
      <c r="P27" s="29"/>
      <c r="Q27" s="7" t="str">
        <f t="shared" si="23"/>
        <v/>
      </c>
      <c r="R27" s="7" t="str">
        <f t="shared" si="24"/>
        <v/>
      </c>
      <c r="S27" s="7" t="str">
        <f t="shared" si="25"/>
        <v/>
      </c>
      <c r="T27" s="7" t="str">
        <f t="shared" si="26"/>
        <v/>
      </c>
      <c r="U27" s="69" t="str">
        <f t="shared" si="27"/>
        <v/>
      </c>
      <c r="V27" s="106"/>
      <c r="W27" s="9"/>
      <c r="X27" s="11">
        <f t="shared" si="0"/>
        <v>0</v>
      </c>
      <c r="Y27" s="11">
        <f t="shared" si="1"/>
        <v>0</v>
      </c>
      <c r="Z27" s="4" t="str">
        <f t="shared" si="2"/>
        <v/>
      </c>
      <c r="AA27" s="4" t="str">
        <f t="shared" si="2"/>
        <v/>
      </c>
      <c r="AF27" s="4">
        <f t="shared" si="28"/>
        <v>0</v>
      </c>
      <c r="AG27" s="4">
        <f t="shared" si="29"/>
        <v>0</v>
      </c>
      <c r="AH27" s="4" t="str">
        <f t="shared" si="30"/>
        <v/>
      </c>
      <c r="AI27" s="4" t="str">
        <f t="shared" si="3"/>
        <v/>
      </c>
      <c r="AJ27" s="11">
        <f t="shared" si="4"/>
        <v>0</v>
      </c>
      <c r="AK27" s="4" t="str">
        <f t="shared" si="31"/>
        <v/>
      </c>
      <c r="AL27" s="4">
        <v>5</v>
      </c>
      <c r="AM27" s="4" t="str">
        <f t="shared" si="5"/>
        <v xml:space="preserve"> </v>
      </c>
      <c r="AN27" s="4" t="str">
        <f t="shared" si="6"/>
        <v xml:space="preserve">  </v>
      </c>
      <c r="AO27" s="4" t="str">
        <f t="shared" si="7"/>
        <v/>
      </c>
      <c r="AP27" s="4" t="str">
        <f t="shared" si="8"/>
        <v/>
      </c>
      <c r="AU27" s="4" t="str">
        <f t="shared" si="32"/>
        <v/>
      </c>
      <c r="AV27" s="4" t="str">
        <f t="shared" si="9"/>
        <v/>
      </c>
      <c r="AW27" s="4" t="str">
        <f t="shared" si="10"/>
        <v/>
      </c>
      <c r="AX27" s="4" t="str">
        <f t="shared" si="11"/>
        <v/>
      </c>
      <c r="AY27" s="4" t="str">
        <f t="shared" si="12"/>
        <v/>
      </c>
      <c r="AZ27" s="4" t="str">
        <f t="shared" si="13"/>
        <v/>
      </c>
      <c r="BA27" s="4" t="str">
        <f t="shared" si="14"/>
        <v/>
      </c>
      <c r="BB27" s="4" t="str">
        <f t="shared" si="15"/>
        <v/>
      </c>
      <c r="BC27" s="4">
        <f t="shared" si="16"/>
        <v>0</v>
      </c>
      <c r="BD27" s="4" t="str">
        <f t="shared" si="17"/>
        <v>999:99.99</v>
      </c>
      <c r="BE27" s="4" t="str">
        <f t="shared" si="18"/>
        <v>999:99.99</v>
      </c>
      <c r="BF27" s="4" t="str">
        <f t="shared" si="19"/>
        <v>999:99.99</v>
      </c>
      <c r="BG27" s="4" t="str">
        <f t="shared" si="20"/>
        <v>999:99.99</v>
      </c>
      <c r="BH27" s="4" t="str">
        <f t="shared" si="21"/>
        <v>19000100</v>
      </c>
      <c r="BI27">
        <v>10</v>
      </c>
      <c r="BJ27" t="s">
        <v>197</v>
      </c>
      <c r="BK27">
        <v>1</v>
      </c>
      <c r="BL27">
        <f t="shared" si="33"/>
        <v>0</v>
      </c>
      <c r="BM27">
        <f t="shared" si="34"/>
        <v>0</v>
      </c>
      <c r="BP27" s="4" t="s">
        <v>236</v>
      </c>
      <c r="BR27" s="4">
        <f>COUNTIF($V$6:$V$75,"３Ｌ")</f>
        <v>0</v>
      </c>
      <c r="BS27" s="4">
        <f>COUNTIF($V$78:$V$147,"３Ｌ")</f>
        <v>0</v>
      </c>
      <c r="BT27" s="4">
        <f t="shared" si="35"/>
        <v>0</v>
      </c>
    </row>
    <row r="28" spans="1:72" ht="16.5" customHeight="1">
      <c r="A28" s="7" t="str">
        <f t="shared" si="22"/>
        <v/>
      </c>
      <c r="B28" s="50"/>
      <c r="C28" s="51"/>
      <c r="D28" s="64"/>
      <c r="E28" s="65"/>
      <c r="F28" s="65"/>
      <c r="G28" s="65"/>
      <c r="H28" s="65"/>
      <c r="I28" s="66"/>
      <c r="J28" s="67"/>
      <c r="K28" s="66"/>
      <c r="L28" s="67"/>
      <c r="M28" s="60"/>
      <c r="N28" s="61"/>
      <c r="O28" s="41"/>
      <c r="P28" s="29"/>
      <c r="Q28" s="7" t="str">
        <f t="shared" si="23"/>
        <v/>
      </c>
      <c r="R28" s="7" t="str">
        <f t="shared" si="24"/>
        <v/>
      </c>
      <c r="S28" s="7" t="str">
        <f t="shared" si="25"/>
        <v/>
      </c>
      <c r="T28" s="7" t="str">
        <f t="shared" si="26"/>
        <v/>
      </c>
      <c r="U28" s="69" t="str">
        <f t="shared" si="27"/>
        <v/>
      </c>
      <c r="V28" s="106"/>
      <c r="W28" s="9"/>
      <c r="X28" s="11">
        <f t="shared" si="0"/>
        <v>0</v>
      </c>
      <c r="Y28" s="11">
        <f t="shared" si="1"/>
        <v>0</v>
      </c>
      <c r="Z28" s="4" t="str">
        <f t="shared" si="2"/>
        <v/>
      </c>
      <c r="AA28" s="4" t="str">
        <f t="shared" si="2"/>
        <v/>
      </c>
      <c r="AF28" s="4">
        <f t="shared" si="28"/>
        <v>0</v>
      </c>
      <c r="AG28" s="4">
        <f t="shared" si="29"/>
        <v>0</v>
      </c>
      <c r="AH28" s="4" t="str">
        <f t="shared" si="30"/>
        <v/>
      </c>
      <c r="AI28" s="4" t="str">
        <f t="shared" si="3"/>
        <v/>
      </c>
      <c r="AJ28" s="11">
        <f t="shared" si="4"/>
        <v>0</v>
      </c>
      <c r="AK28" s="4" t="str">
        <f t="shared" si="31"/>
        <v/>
      </c>
      <c r="AL28" s="4">
        <v>5</v>
      </c>
      <c r="AM28" s="4" t="str">
        <f t="shared" si="5"/>
        <v xml:space="preserve"> </v>
      </c>
      <c r="AN28" s="4" t="str">
        <f t="shared" si="6"/>
        <v xml:space="preserve">  </v>
      </c>
      <c r="AO28" s="4" t="str">
        <f t="shared" si="7"/>
        <v/>
      </c>
      <c r="AP28" s="4" t="str">
        <f t="shared" si="8"/>
        <v/>
      </c>
      <c r="AU28" s="4" t="str">
        <f t="shared" si="32"/>
        <v/>
      </c>
      <c r="AV28" s="4" t="str">
        <f t="shared" si="9"/>
        <v/>
      </c>
      <c r="AW28" s="4" t="str">
        <f t="shared" si="10"/>
        <v/>
      </c>
      <c r="AX28" s="4" t="str">
        <f t="shared" si="11"/>
        <v/>
      </c>
      <c r="AY28" s="4" t="str">
        <f t="shared" si="12"/>
        <v/>
      </c>
      <c r="AZ28" s="4" t="str">
        <f t="shared" si="13"/>
        <v/>
      </c>
      <c r="BA28" s="4" t="str">
        <f t="shared" si="14"/>
        <v/>
      </c>
      <c r="BB28" s="4" t="str">
        <f t="shared" si="15"/>
        <v/>
      </c>
      <c r="BC28" s="4">
        <f t="shared" si="16"/>
        <v>0</v>
      </c>
      <c r="BD28" s="4" t="str">
        <f t="shared" si="17"/>
        <v>999:99.99</v>
      </c>
      <c r="BE28" s="4" t="str">
        <f t="shared" si="18"/>
        <v>999:99.99</v>
      </c>
      <c r="BF28" s="4" t="str">
        <f t="shared" si="19"/>
        <v>999:99.99</v>
      </c>
      <c r="BG28" s="4" t="str">
        <f t="shared" si="20"/>
        <v>999:99.99</v>
      </c>
      <c r="BH28" s="4" t="str">
        <f t="shared" si="21"/>
        <v>19000100</v>
      </c>
      <c r="BI28">
        <v>11</v>
      </c>
      <c r="BJ28" t="s">
        <v>198</v>
      </c>
      <c r="BK28">
        <v>2</v>
      </c>
      <c r="BL28">
        <f t="shared" si="33"/>
        <v>0</v>
      </c>
      <c r="BM28">
        <f t="shared" si="34"/>
        <v>0</v>
      </c>
      <c r="BP28" s="4" t="s">
        <v>243</v>
      </c>
      <c r="BR28" s="4">
        <f>COUNTIF($V$6:$V$75,"４Ｌ")</f>
        <v>0</v>
      </c>
      <c r="BS28" s="4">
        <f t="shared" ref="BS28:BS29" si="36">COUNTIF($V$78:$V$147,"３Ｌ")</f>
        <v>0</v>
      </c>
      <c r="BT28" s="4">
        <f t="shared" ref="BT28:BT29" si="37">SUM(BR28:BS28)</f>
        <v>0</v>
      </c>
    </row>
    <row r="29" spans="1:72" ht="16.5" customHeight="1">
      <c r="A29" s="7" t="str">
        <f t="shared" si="22"/>
        <v/>
      </c>
      <c r="B29" s="50"/>
      <c r="C29" s="51"/>
      <c r="D29" s="64"/>
      <c r="E29" s="65"/>
      <c r="F29" s="65"/>
      <c r="G29" s="65"/>
      <c r="H29" s="65"/>
      <c r="I29" s="66"/>
      <c r="J29" s="67"/>
      <c r="K29" s="66"/>
      <c r="L29" s="67"/>
      <c r="M29" s="60"/>
      <c r="N29" s="61"/>
      <c r="O29" s="41"/>
      <c r="P29" s="29"/>
      <c r="Q29" s="7" t="str">
        <f t="shared" si="23"/>
        <v/>
      </c>
      <c r="R29" s="7" t="str">
        <f t="shared" si="24"/>
        <v/>
      </c>
      <c r="S29" s="7" t="str">
        <f t="shared" si="25"/>
        <v/>
      </c>
      <c r="T29" s="7" t="str">
        <f t="shared" si="26"/>
        <v/>
      </c>
      <c r="U29" s="69" t="str">
        <f t="shared" si="27"/>
        <v/>
      </c>
      <c r="V29" s="106"/>
      <c r="W29" s="9"/>
      <c r="X29" s="11">
        <f t="shared" si="0"/>
        <v>0</v>
      </c>
      <c r="Y29" s="11">
        <f t="shared" si="1"/>
        <v>0</v>
      </c>
      <c r="Z29" s="4" t="str">
        <f t="shared" si="2"/>
        <v/>
      </c>
      <c r="AA29" s="4" t="str">
        <f t="shared" si="2"/>
        <v/>
      </c>
      <c r="AF29" s="4">
        <f t="shared" si="28"/>
        <v>0</v>
      </c>
      <c r="AG29" s="4">
        <f t="shared" si="29"/>
        <v>0</v>
      </c>
      <c r="AH29" s="4" t="str">
        <f t="shared" si="30"/>
        <v/>
      </c>
      <c r="AI29" s="4" t="str">
        <f t="shared" si="3"/>
        <v/>
      </c>
      <c r="AJ29" s="11">
        <f t="shared" si="4"/>
        <v>0</v>
      </c>
      <c r="AK29" s="4" t="str">
        <f t="shared" si="31"/>
        <v/>
      </c>
      <c r="AL29" s="4">
        <v>5</v>
      </c>
      <c r="AM29" s="4" t="str">
        <f t="shared" si="5"/>
        <v xml:space="preserve"> </v>
      </c>
      <c r="AN29" s="4" t="str">
        <f t="shared" si="6"/>
        <v xml:space="preserve">  </v>
      </c>
      <c r="AO29" s="4" t="str">
        <f t="shared" si="7"/>
        <v/>
      </c>
      <c r="AP29" s="4" t="str">
        <f t="shared" si="8"/>
        <v/>
      </c>
      <c r="AU29" s="4" t="str">
        <f t="shared" si="32"/>
        <v/>
      </c>
      <c r="AV29" s="4" t="str">
        <f t="shared" si="9"/>
        <v/>
      </c>
      <c r="AW29" s="4" t="str">
        <f t="shared" si="10"/>
        <v/>
      </c>
      <c r="AX29" s="4" t="str">
        <f t="shared" si="11"/>
        <v/>
      </c>
      <c r="AY29" s="4" t="str">
        <f t="shared" si="12"/>
        <v/>
      </c>
      <c r="AZ29" s="4" t="str">
        <f t="shared" si="13"/>
        <v/>
      </c>
      <c r="BA29" s="4" t="str">
        <f t="shared" si="14"/>
        <v/>
      </c>
      <c r="BB29" s="4" t="str">
        <f t="shared" si="15"/>
        <v/>
      </c>
      <c r="BC29" s="4">
        <f t="shared" si="16"/>
        <v>0</v>
      </c>
      <c r="BD29" s="4" t="str">
        <f t="shared" si="17"/>
        <v>999:99.99</v>
      </c>
      <c r="BE29" s="4" t="str">
        <f t="shared" si="18"/>
        <v>999:99.99</v>
      </c>
      <c r="BF29" s="4" t="str">
        <f t="shared" si="19"/>
        <v>999:99.99</v>
      </c>
      <c r="BG29" s="4" t="str">
        <f t="shared" si="20"/>
        <v>999:99.99</v>
      </c>
      <c r="BH29" s="4" t="str">
        <f t="shared" si="21"/>
        <v>19000100</v>
      </c>
      <c r="BI29">
        <v>12</v>
      </c>
      <c r="BJ29" t="s">
        <v>199</v>
      </c>
      <c r="BK29">
        <v>2</v>
      </c>
      <c r="BL29">
        <f t="shared" si="33"/>
        <v>0</v>
      </c>
      <c r="BM29">
        <f t="shared" si="34"/>
        <v>0</v>
      </c>
      <c r="BP29" s="4" t="s">
        <v>245</v>
      </c>
      <c r="BR29" s="4">
        <f>COUNTIF($V$6:$V$75,"５Ｌ")</f>
        <v>0</v>
      </c>
      <c r="BS29" s="4">
        <f t="shared" si="36"/>
        <v>0</v>
      </c>
      <c r="BT29" s="4">
        <f t="shared" si="37"/>
        <v>0</v>
      </c>
    </row>
    <row r="30" spans="1:72" ht="16.5" customHeight="1">
      <c r="A30" s="7" t="str">
        <f t="shared" si="22"/>
        <v/>
      </c>
      <c r="B30" s="50"/>
      <c r="C30" s="51"/>
      <c r="D30" s="64"/>
      <c r="E30" s="65"/>
      <c r="F30" s="65"/>
      <c r="G30" s="65"/>
      <c r="H30" s="65"/>
      <c r="I30" s="66"/>
      <c r="J30" s="67"/>
      <c r="K30" s="66"/>
      <c r="L30" s="67"/>
      <c r="M30" s="60"/>
      <c r="N30" s="61"/>
      <c r="O30" s="41"/>
      <c r="P30" s="29"/>
      <c r="Q30" s="7" t="str">
        <f t="shared" si="23"/>
        <v/>
      </c>
      <c r="R30" s="7" t="str">
        <f t="shared" si="24"/>
        <v/>
      </c>
      <c r="S30" s="7" t="str">
        <f t="shared" si="25"/>
        <v/>
      </c>
      <c r="T30" s="7" t="str">
        <f t="shared" si="26"/>
        <v/>
      </c>
      <c r="U30" s="69" t="str">
        <f t="shared" si="27"/>
        <v/>
      </c>
      <c r="V30" s="106"/>
      <c r="W30" s="9"/>
      <c r="X30" s="11">
        <f t="shared" si="0"/>
        <v>0</v>
      </c>
      <c r="Y30" s="11">
        <f t="shared" si="1"/>
        <v>0</v>
      </c>
      <c r="Z30" s="4" t="str">
        <f t="shared" si="2"/>
        <v/>
      </c>
      <c r="AA30" s="4" t="str">
        <f t="shared" si="2"/>
        <v/>
      </c>
      <c r="AF30" s="4">
        <f t="shared" si="28"/>
        <v>0</v>
      </c>
      <c r="AG30" s="4">
        <f t="shared" si="29"/>
        <v>0</v>
      </c>
      <c r="AH30" s="4" t="str">
        <f t="shared" si="30"/>
        <v/>
      </c>
      <c r="AI30" s="4" t="str">
        <f t="shared" si="3"/>
        <v/>
      </c>
      <c r="AJ30" s="11">
        <f t="shared" si="4"/>
        <v>0</v>
      </c>
      <c r="AK30" s="4" t="str">
        <f t="shared" si="31"/>
        <v/>
      </c>
      <c r="AL30" s="4">
        <v>5</v>
      </c>
      <c r="AM30" s="4" t="str">
        <f t="shared" si="5"/>
        <v xml:space="preserve"> </v>
      </c>
      <c r="AN30" s="4" t="str">
        <f t="shared" si="6"/>
        <v xml:space="preserve">  </v>
      </c>
      <c r="AO30" s="4" t="str">
        <f t="shared" si="7"/>
        <v/>
      </c>
      <c r="AP30" s="4" t="str">
        <f t="shared" si="8"/>
        <v/>
      </c>
      <c r="AU30" s="4" t="str">
        <f t="shared" si="32"/>
        <v/>
      </c>
      <c r="AV30" s="4" t="str">
        <f t="shared" si="9"/>
        <v/>
      </c>
      <c r="AW30" s="4" t="str">
        <f t="shared" si="10"/>
        <v/>
      </c>
      <c r="AX30" s="4" t="str">
        <f t="shared" si="11"/>
        <v/>
      </c>
      <c r="AY30" s="4" t="str">
        <f t="shared" si="12"/>
        <v/>
      </c>
      <c r="AZ30" s="4" t="str">
        <f t="shared" si="13"/>
        <v/>
      </c>
      <c r="BA30" s="4" t="str">
        <f t="shared" si="14"/>
        <v/>
      </c>
      <c r="BB30" s="4" t="str">
        <f t="shared" si="15"/>
        <v/>
      </c>
      <c r="BC30" s="4">
        <f t="shared" si="16"/>
        <v>0</v>
      </c>
      <c r="BD30" s="4" t="str">
        <f t="shared" si="17"/>
        <v>999:99.99</v>
      </c>
      <c r="BE30" s="4" t="str">
        <f t="shared" si="18"/>
        <v>999:99.99</v>
      </c>
      <c r="BF30" s="4" t="str">
        <f t="shared" si="19"/>
        <v>999:99.99</v>
      </c>
      <c r="BG30" s="4" t="str">
        <f t="shared" si="20"/>
        <v>999:99.99</v>
      </c>
      <c r="BH30" s="4" t="str">
        <f t="shared" si="21"/>
        <v>19000100</v>
      </c>
      <c r="BI30">
        <v>13</v>
      </c>
      <c r="BJ30" t="s">
        <v>200</v>
      </c>
      <c r="BK30">
        <v>3</v>
      </c>
      <c r="BL30">
        <f t="shared" si="33"/>
        <v>0</v>
      </c>
      <c r="BM30">
        <f t="shared" si="34"/>
        <v>0</v>
      </c>
      <c r="BR30" s="4">
        <f>SUM(BR20:BR29)</f>
        <v>0</v>
      </c>
    </row>
    <row r="31" spans="1:72" ht="16.5" customHeight="1">
      <c r="A31" s="7" t="str">
        <f t="shared" si="22"/>
        <v/>
      </c>
      <c r="B31" s="26"/>
      <c r="C31" s="48"/>
      <c r="D31" s="64"/>
      <c r="E31" s="65"/>
      <c r="F31" s="65"/>
      <c r="G31" s="65"/>
      <c r="H31" s="65"/>
      <c r="I31" s="66"/>
      <c r="J31" s="67"/>
      <c r="K31" s="66"/>
      <c r="L31" s="67"/>
      <c r="M31" s="60"/>
      <c r="N31" s="61"/>
      <c r="O31" s="41"/>
      <c r="P31" s="29"/>
      <c r="Q31" s="7" t="str">
        <f t="shared" si="23"/>
        <v/>
      </c>
      <c r="R31" s="7" t="str">
        <f t="shared" si="24"/>
        <v/>
      </c>
      <c r="S31" s="7" t="str">
        <f t="shared" si="25"/>
        <v/>
      </c>
      <c r="T31" s="7" t="str">
        <f t="shared" si="26"/>
        <v/>
      </c>
      <c r="U31" s="69" t="str">
        <f t="shared" si="27"/>
        <v/>
      </c>
      <c r="V31" s="106"/>
      <c r="W31" s="9"/>
      <c r="X31" s="11">
        <f t="shared" si="0"/>
        <v>0</v>
      </c>
      <c r="Y31" s="11">
        <f t="shared" si="1"/>
        <v>0</v>
      </c>
      <c r="Z31" s="4" t="str">
        <f t="shared" si="2"/>
        <v/>
      </c>
      <c r="AA31" s="4" t="str">
        <f t="shared" si="2"/>
        <v/>
      </c>
      <c r="AF31" s="4">
        <f t="shared" si="28"/>
        <v>0</v>
      </c>
      <c r="AG31" s="4">
        <f t="shared" si="29"/>
        <v>0</v>
      </c>
      <c r="AH31" s="4" t="str">
        <f t="shared" si="30"/>
        <v/>
      </c>
      <c r="AI31" s="4" t="str">
        <f t="shared" si="3"/>
        <v/>
      </c>
      <c r="AJ31" s="11">
        <f t="shared" si="4"/>
        <v>0</v>
      </c>
      <c r="AK31" s="4" t="str">
        <f t="shared" si="31"/>
        <v/>
      </c>
      <c r="AL31" s="4">
        <v>5</v>
      </c>
      <c r="AM31" s="4" t="str">
        <f t="shared" si="5"/>
        <v xml:space="preserve"> </v>
      </c>
      <c r="AN31" s="4" t="str">
        <f t="shared" si="6"/>
        <v xml:space="preserve">  </v>
      </c>
      <c r="AO31" s="4" t="str">
        <f t="shared" si="7"/>
        <v/>
      </c>
      <c r="AP31" s="4" t="str">
        <f t="shared" si="8"/>
        <v/>
      </c>
      <c r="AU31" s="4" t="str">
        <f t="shared" si="32"/>
        <v/>
      </c>
      <c r="AV31" s="4" t="str">
        <f t="shared" si="9"/>
        <v/>
      </c>
      <c r="AW31" s="4" t="str">
        <f t="shared" si="10"/>
        <v/>
      </c>
      <c r="AX31" s="4" t="str">
        <f t="shared" si="11"/>
        <v/>
      </c>
      <c r="AY31" s="4" t="str">
        <f t="shared" si="12"/>
        <v/>
      </c>
      <c r="AZ31" s="4" t="str">
        <f t="shared" si="13"/>
        <v/>
      </c>
      <c r="BA31" s="4" t="str">
        <f t="shared" si="14"/>
        <v/>
      </c>
      <c r="BB31" s="4" t="str">
        <f t="shared" si="15"/>
        <v/>
      </c>
      <c r="BC31" s="4">
        <f t="shared" si="16"/>
        <v>0</v>
      </c>
      <c r="BD31" s="4" t="str">
        <f t="shared" si="17"/>
        <v>999:99.99</v>
      </c>
      <c r="BE31" s="4" t="str">
        <f t="shared" si="18"/>
        <v>999:99.99</v>
      </c>
      <c r="BF31" s="4" t="str">
        <f t="shared" si="19"/>
        <v>999:99.99</v>
      </c>
      <c r="BG31" s="4" t="str">
        <f t="shared" si="20"/>
        <v>999:99.99</v>
      </c>
      <c r="BH31" s="4" t="str">
        <f t="shared" si="21"/>
        <v>19000100</v>
      </c>
      <c r="BI31">
        <v>14</v>
      </c>
      <c r="BJ31" t="s">
        <v>201</v>
      </c>
      <c r="BK31">
        <v>3</v>
      </c>
      <c r="BL31">
        <f t="shared" si="33"/>
        <v>0</v>
      </c>
      <c r="BM31">
        <f t="shared" si="34"/>
        <v>0</v>
      </c>
    </row>
    <row r="32" spans="1:72" ht="16.5" customHeight="1">
      <c r="A32" s="7" t="str">
        <f t="shared" si="22"/>
        <v/>
      </c>
      <c r="B32" s="26"/>
      <c r="C32" s="48"/>
      <c r="D32" s="64"/>
      <c r="E32" s="65"/>
      <c r="F32" s="65"/>
      <c r="G32" s="65"/>
      <c r="H32" s="65"/>
      <c r="I32" s="66"/>
      <c r="J32" s="67"/>
      <c r="K32" s="66"/>
      <c r="L32" s="67"/>
      <c r="M32" s="60"/>
      <c r="N32" s="61"/>
      <c r="O32" s="41"/>
      <c r="P32" s="29"/>
      <c r="Q32" s="7" t="str">
        <f t="shared" si="23"/>
        <v/>
      </c>
      <c r="R32" s="7" t="str">
        <f t="shared" si="24"/>
        <v/>
      </c>
      <c r="S32" s="7" t="str">
        <f t="shared" si="25"/>
        <v/>
      </c>
      <c r="T32" s="7" t="str">
        <f t="shared" si="26"/>
        <v/>
      </c>
      <c r="U32" s="69" t="str">
        <f t="shared" si="27"/>
        <v/>
      </c>
      <c r="V32" s="106"/>
      <c r="W32" s="9"/>
      <c r="X32" s="11">
        <f t="shared" si="0"/>
        <v>0</v>
      </c>
      <c r="Y32" s="11">
        <f t="shared" si="1"/>
        <v>0</v>
      </c>
      <c r="Z32" s="4" t="str">
        <f t="shared" si="2"/>
        <v/>
      </c>
      <c r="AA32" s="4" t="str">
        <f t="shared" si="2"/>
        <v/>
      </c>
      <c r="AF32" s="4">
        <f t="shared" si="28"/>
        <v>0</v>
      </c>
      <c r="AG32" s="4">
        <f t="shared" si="29"/>
        <v>0</v>
      </c>
      <c r="AH32" s="4" t="str">
        <f t="shared" si="30"/>
        <v/>
      </c>
      <c r="AI32" s="4" t="str">
        <f t="shared" si="3"/>
        <v/>
      </c>
      <c r="AJ32" s="11">
        <f t="shared" si="4"/>
        <v>0</v>
      </c>
      <c r="AK32" s="4" t="str">
        <f t="shared" si="31"/>
        <v/>
      </c>
      <c r="AL32" s="4">
        <v>5</v>
      </c>
      <c r="AM32" s="4" t="str">
        <f t="shared" si="5"/>
        <v xml:space="preserve"> </v>
      </c>
      <c r="AN32" s="4" t="str">
        <f t="shared" si="6"/>
        <v xml:space="preserve">  </v>
      </c>
      <c r="AO32" s="4" t="str">
        <f t="shared" si="7"/>
        <v/>
      </c>
      <c r="AP32" s="4" t="str">
        <f t="shared" si="8"/>
        <v/>
      </c>
      <c r="AU32" s="4" t="str">
        <f t="shared" si="32"/>
        <v/>
      </c>
      <c r="AV32" s="4" t="str">
        <f t="shared" si="9"/>
        <v/>
      </c>
      <c r="AW32" s="4" t="str">
        <f t="shared" si="10"/>
        <v/>
      </c>
      <c r="AX32" s="4" t="str">
        <f t="shared" si="11"/>
        <v/>
      </c>
      <c r="AY32" s="4" t="str">
        <f t="shared" si="12"/>
        <v/>
      </c>
      <c r="AZ32" s="4" t="str">
        <f t="shared" si="13"/>
        <v/>
      </c>
      <c r="BA32" s="4" t="str">
        <f t="shared" si="14"/>
        <v/>
      </c>
      <c r="BB32" s="4" t="str">
        <f t="shared" si="15"/>
        <v/>
      </c>
      <c r="BC32" s="4">
        <f t="shared" si="16"/>
        <v>0</v>
      </c>
      <c r="BD32" s="4" t="str">
        <f t="shared" si="17"/>
        <v>999:99.99</v>
      </c>
      <c r="BE32" s="4" t="str">
        <f t="shared" si="18"/>
        <v>999:99.99</v>
      </c>
      <c r="BF32" s="4" t="str">
        <f t="shared" si="19"/>
        <v>999:99.99</v>
      </c>
      <c r="BG32" s="4" t="str">
        <f t="shared" si="20"/>
        <v>999:99.99</v>
      </c>
      <c r="BH32" s="4" t="str">
        <f t="shared" si="21"/>
        <v>19000100</v>
      </c>
      <c r="BI32">
        <v>15</v>
      </c>
      <c r="BJ32" t="s">
        <v>202</v>
      </c>
      <c r="BK32">
        <v>3</v>
      </c>
      <c r="BL32">
        <f t="shared" si="33"/>
        <v>0</v>
      </c>
      <c r="BM32">
        <f t="shared" si="34"/>
        <v>0</v>
      </c>
    </row>
    <row r="33" spans="1:65" ht="16.5" customHeight="1">
      <c r="A33" s="7" t="str">
        <f t="shared" si="22"/>
        <v/>
      </c>
      <c r="B33" s="50"/>
      <c r="C33" s="51"/>
      <c r="D33" s="64"/>
      <c r="E33" s="65"/>
      <c r="F33" s="65"/>
      <c r="G33" s="65"/>
      <c r="H33" s="65"/>
      <c r="I33" s="66"/>
      <c r="J33" s="67"/>
      <c r="K33" s="66"/>
      <c r="L33" s="67"/>
      <c r="M33" s="60"/>
      <c r="N33" s="61"/>
      <c r="O33" s="41"/>
      <c r="P33" s="29"/>
      <c r="Q33" s="7" t="str">
        <f t="shared" si="23"/>
        <v/>
      </c>
      <c r="R33" s="7" t="str">
        <f t="shared" si="24"/>
        <v/>
      </c>
      <c r="S33" s="7" t="str">
        <f t="shared" si="25"/>
        <v/>
      </c>
      <c r="T33" s="7" t="str">
        <f t="shared" si="26"/>
        <v/>
      </c>
      <c r="U33" s="69" t="str">
        <f t="shared" si="27"/>
        <v/>
      </c>
      <c r="V33" s="106"/>
      <c r="W33" s="9"/>
      <c r="X33" s="11">
        <f t="shared" si="0"/>
        <v>0</v>
      </c>
      <c r="Y33" s="11">
        <f t="shared" si="1"/>
        <v>0</v>
      </c>
      <c r="Z33" s="4" t="str">
        <f t="shared" si="2"/>
        <v/>
      </c>
      <c r="AA33" s="4" t="str">
        <f t="shared" si="2"/>
        <v/>
      </c>
      <c r="AF33" s="4">
        <f t="shared" si="28"/>
        <v>0</v>
      </c>
      <c r="AG33" s="4">
        <f t="shared" si="29"/>
        <v>0</v>
      </c>
      <c r="AH33" s="4" t="str">
        <f t="shared" si="30"/>
        <v/>
      </c>
      <c r="AI33" s="4" t="str">
        <f t="shared" si="3"/>
        <v/>
      </c>
      <c r="AJ33" s="11">
        <f t="shared" si="4"/>
        <v>0</v>
      </c>
      <c r="AK33" s="4" t="str">
        <f t="shared" si="31"/>
        <v/>
      </c>
      <c r="AL33" s="4">
        <v>5</v>
      </c>
      <c r="AM33" s="4" t="str">
        <f t="shared" si="5"/>
        <v xml:space="preserve"> </v>
      </c>
      <c r="AN33" s="4" t="str">
        <f t="shared" si="6"/>
        <v xml:space="preserve">  </v>
      </c>
      <c r="AO33" s="4" t="str">
        <f t="shared" si="7"/>
        <v/>
      </c>
      <c r="AP33" s="4" t="str">
        <f t="shared" si="8"/>
        <v/>
      </c>
      <c r="AU33" s="4" t="str">
        <f t="shared" si="32"/>
        <v/>
      </c>
      <c r="AV33" s="4" t="str">
        <f t="shared" si="9"/>
        <v/>
      </c>
      <c r="AW33" s="4" t="str">
        <f t="shared" si="10"/>
        <v/>
      </c>
      <c r="AX33" s="4" t="str">
        <f t="shared" si="11"/>
        <v/>
      </c>
      <c r="AY33" s="4" t="str">
        <f t="shared" si="12"/>
        <v/>
      </c>
      <c r="AZ33" s="4" t="str">
        <f t="shared" si="13"/>
        <v/>
      </c>
      <c r="BA33" s="4" t="str">
        <f t="shared" si="14"/>
        <v/>
      </c>
      <c r="BB33" s="4" t="str">
        <f t="shared" si="15"/>
        <v/>
      </c>
      <c r="BC33" s="4">
        <f t="shared" si="16"/>
        <v>0</v>
      </c>
      <c r="BD33" s="4" t="str">
        <f t="shared" si="17"/>
        <v>999:99.99</v>
      </c>
      <c r="BE33" s="4" t="str">
        <f t="shared" si="18"/>
        <v>999:99.99</v>
      </c>
      <c r="BF33" s="4" t="str">
        <f t="shared" si="19"/>
        <v>999:99.99</v>
      </c>
      <c r="BG33" s="4" t="str">
        <f t="shared" si="20"/>
        <v>999:99.99</v>
      </c>
      <c r="BH33" s="4" t="str">
        <f t="shared" si="21"/>
        <v>19000100</v>
      </c>
      <c r="BI33">
        <v>16</v>
      </c>
      <c r="BJ33" t="s">
        <v>203</v>
      </c>
      <c r="BK33">
        <v>4</v>
      </c>
      <c r="BL33">
        <f t="shared" si="33"/>
        <v>0</v>
      </c>
      <c r="BM33">
        <f t="shared" si="34"/>
        <v>0</v>
      </c>
    </row>
    <row r="34" spans="1:65" ht="16.5" customHeight="1">
      <c r="A34" s="7" t="str">
        <f t="shared" si="22"/>
        <v/>
      </c>
      <c r="B34" s="26"/>
      <c r="C34" s="48"/>
      <c r="D34" s="64"/>
      <c r="E34" s="65"/>
      <c r="F34" s="65"/>
      <c r="G34" s="65"/>
      <c r="H34" s="65"/>
      <c r="I34" s="66"/>
      <c r="J34" s="67"/>
      <c r="K34" s="66"/>
      <c r="L34" s="67"/>
      <c r="M34" s="60"/>
      <c r="N34" s="61"/>
      <c r="O34" s="41"/>
      <c r="P34" s="29"/>
      <c r="Q34" s="7" t="str">
        <f t="shared" si="23"/>
        <v/>
      </c>
      <c r="R34" s="7" t="str">
        <f t="shared" si="24"/>
        <v/>
      </c>
      <c r="S34" s="7" t="str">
        <f t="shared" si="25"/>
        <v/>
      </c>
      <c r="T34" s="7" t="str">
        <f t="shared" si="26"/>
        <v/>
      </c>
      <c r="U34" s="69" t="str">
        <f t="shared" si="27"/>
        <v/>
      </c>
      <c r="V34" s="106"/>
      <c r="W34" s="9"/>
      <c r="X34" s="11">
        <f t="shared" si="0"/>
        <v>0</v>
      </c>
      <c r="Y34" s="11">
        <f t="shared" si="1"/>
        <v>0</v>
      </c>
      <c r="Z34" s="4" t="str">
        <f t="shared" si="2"/>
        <v/>
      </c>
      <c r="AA34" s="4" t="str">
        <f t="shared" si="2"/>
        <v/>
      </c>
      <c r="AF34" s="4">
        <f t="shared" si="28"/>
        <v>0</v>
      </c>
      <c r="AG34" s="4">
        <f t="shared" si="29"/>
        <v>0</v>
      </c>
      <c r="AH34" s="4" t="str">
        <f t="shared" si="30"/>
        <v/>
      </c>
      <c r="AI34" s="4" t="str">
        <f t="shared" si="3"/>
        <v/>
      </c>
      <c r="AJ34" s="11">
        <f t="shared" si="4"/>
        <v>0</v>
      </c>
      <c r="AK34" s="4" t="str">
        <f t="shared" si="31"/>
        <v/>
      </c>
      <c r="AL34" s="4">
        <v>5</v>
      </c>
      <c r="AM34" s="4" t="str">
        <f t="shared" si="5"/>
        <v xml:space="preserve"> </v>
      </c>
      <c r="AN34" s="4" t="str">
        <f t="shared" si="6"/>
        <v xml:space="preserve">  </v>
      </c>
      <c r="AO34" s="4" t="str">
        <f t="shared" si="7"/>
        <v/>
      </c>
      <c r="AP34" s="4" t="str">
        <f t="shared" si="8"/>
        <v/>
      </c>
      <c r="AU34" s="4" t="str">
        <f t="shared" si="32"/>
        <v/>
      </c>
      <c r="AV34" s="4" t="str">
        <f t="shared" si="9"/>
        <v/>
      </c>
      <c r="AW34" s="4" t="str">
        <f t="shared" si="10"/>
        <v/>
      </c>
      <c r="AX34" s="4" t="str">
        <f t="shared" si="11"/>
        <v/>
      </c>
      <c r="AY34" s="4" t="str">
        <f t="shared" si="12"/>
        <v/>
      </c>
      <c r="AZ34" s="4" t="str">
        <f t="shared" si="13"/>
        <v/>
      </c>
      <c r="BA34" s="4" t="str">
        <f t="shared" si="14"/>
        <v/>
      </c>
      <c r="BB34" s="4" t="str">
        <f t="shared" si="15"/>
        <v/>
      </c>
      <c r="BC34" s="4">
        <f t="shared" si="16"/>
        <v>0</v>
      </c>
      <c r="BD34" s="4" t="str">
        <f t="shared" si="17"/>
        <v>999:99.99</v>
      </c>
      <c r="BE34" s="4" t="str">
        <f t="shared" si="18"/>
        <v>999:99.99</v>
      </c>
      <c r="BF34" s="4" t="str">
        <f t="shared" si="19"/>
        <v>999:99.99</v>
      </c>
      <c r="BG34" s="4" t="str">
        <f t="shared" si="20"/>
        <v>999:99.99</v>
      </c>
      <c r="BH34" s="4" t="str">
        <f t="shared" si="21"/>
        <v>19000100</v>
      </c>
      <c r="BI34">
        <v>17</v>
      </c>
      <c r="BJ34" t="s">
        <v>204</v>
      </c>
      <c r="BK34">
        <v>4</v>
      </c>
      <c r="BL34">
        <f t="shared" si="33"/>
        <v>0</v>
      </c>
      <c r="BM34">
        <f t="shared" si="34"/>
        <v>0</v>
      </c>
    </row>
    <row r="35" spans="1:65" ht="16.5" customHeight="1">
      <c r="A35" s="7" t="str">
        <f t="shared" si="22"/>
        <v/>
      </c>
      <c r="B35" s="26"/>
      <c r="C35" s="48"/>
      <c r="D35" s="64"/>
      <c r="E35" s="65"/>
      <c r="F35" s="65"/>
      <c r="G35" s="65"/>
      <c r="H35" s="65"/>
      <c r="I35" s="66"/>
      <c r="J35" s="67"/>
      <c r="K35" s="66"/>
      <c r="L35" s="67"/>
      <c r="M35" s="60"/>
      <c r="N35" s="61"/>
      <c r="O35" s="41"/>
      <c r="P35" s="29"/>
      <c r="Q35" s="7" t="str">
        <f t="shared" si="23"/>
        <v/>
      </c>
      <c r="R35" s="7" t="str">
        <f t="shared" si="24"/>
        <v/>
      </c>
      <c r="S35" s="7" t="str">
        <f t="shared" si="25"/>
        <v/>
      </c>
      <c r="T35" s="7" t="str">
        <f t="shared" si="26"/>
        <v/>
      </c>
      <c r="U35" s="69" t="str">
        <f t="shared" si="27"/>
        <v/>
      </c>
      <c r="V35" s="106"/>
      <c r="W35" s="9"/>
      <c r="X35" s="11">
        <f t="shared" si="0"/>
        <v>0</v>
      </c>
      <c r="Y35" s="11">
        <f t="shared" si="1"/>
        <v>0</v>
      </c>
      <c r="Z35" s="4" t="str">
        <f t="shared" si="2"/>
        <v/>
      </c>
      <c r="AA35" s="4" t="str">
        <f t="shared" si="2"/>
        <v/>
      </c>
      <c r="AF35" s="4">
        <f t="shared" si="28"/>
        <v>0</v>
      </c>
      <c r="AG35" s="4">
        <f t="shared" si="29"/>
        <v>0</v>
      </c>
      <c r="AH35" s="4" t="str">
        <f t="shared" si="30"/>
        <v/>
      </c>
      <c r="AI35" s="4" t="str">
        <f t="shared" si="3"/>
        <v/>
      </c>
      <c r="AJ35" s="11">
        <f t="shared" si="4"/>
        <v>0</v>
      </c>
      <c r="AK35" s="4" t="str">
        <f t="shared" si="31"/>
        <v/>
      </c>
      <c r="AL35" s="4">
        <v>5</v>
      </c>
      <c r="AM35" s="4" t="str">
        <f t="shared" si="5"/>
        <v xml:space="preserve"> </v>
      </c>
      <c r="AN35" s="4" t="str">
        <f t="shared" si="6"/>
        <v xml:space="preserve">  </v>
      </c>
      <c r="AO35" s="4" t="str">
        <f t="shared" si="7"/>
        <v/>
      </c>
      <c r="AP35" s="4" t="str">
        <f t="shared" si="8"/>
        <v/>
      </c>
      <c r="AU35" s="4" t="str">
        <f t="shared" si="32"/>
        <v/>
      </c>
      <c r="AV35" s="4" t="str">
        <f t="shared" si="9"/>
        <v/>
      </c>
      <c r="AW35" s="4" t="str">
        <f t="shared" si="10"/>
        <v/>
      </c>
      <c r="AX35" s="4" t="str">
        <f t="shared" si="11"/>
        <v/>
      </c>
      <c r="AY35" s="4" t="str">
        <f t="shared" si="12"/>
        <v/>
      </c>
      <c r="AZ35" s="4" t="str">
        <f t="shared" si="13"/>
        <v/>
      </c>
      <c r="BA35" s="4" t="str">
        <f t="shared" si="14"/>
        <v/>
      </c>
      <c r="BB35" s="4" t="str">
        <f t="shared" si="15"/>
        <v/>
      </c>
      <c r="BC35" s="4">
        <f t="shared" si="16"/>
        <v>0</v>
      </c>
      <c r="BD35" s="4" t="str">
        <f t="shared" si="17"/>
        <v>999:99.99</v>
      </c>
      <c r="BE35" s="4" t="str">
        <f t="shared" si="18"/>
        <v>999:99.99</v>
      </c>
      <c r="BF35" s="4" t="str">
        <f t="shared" si="19"/>
        <v>999:99.99</v>
      </c>
      <c r="BG35" s="4" t="str">
        <f t="shared" si="20"/>
        <v>999:99.99</v>
      </c>
      <c r="BH35" s="4" t="str">
        <f t="shared" si="21"/>
        <v>19000100</v>
      </c>
      <c r="BI35">
        <v>18</v>
      </c>
      <c r="BJ35"/>
      <c r="BK35">
        <v>5</v>
      </c>
      <c r="BL35">
        <f t="shared" si="33"/>
        <v>0</v>
      </c>
      <c r="BM35">
        <f t="shared" si="34"/>
        <v>0</v>
      </c>
    </row>
    <row r="36" spans="1:65" ht="16.5" customHeight="1">
      <c r="A36" s="7" t="str">
        <f t="shared" si="22"/>
        <v/>
      </c>
      <c r="B36" s="26"/>
      <c r="C36" s="48"/>
      <c r="D36" s="64"/>
      <c r="E36" s="65"/>
      <c r="F36" s="65"/>
      <c r="G36" s="65"/>
      <c r="H36" s="65"/>
      <c r="I36" s="66"/>
      <c r="J36" s="67"/>
      <c r="K36" s="66"/>
      <c r="L36" s="67"/>
      <c r="M36" s="60"/>
      <c r="N36" s="61"/>
      <c r="O36" s="41"/>
      <c r="P36" s="29"/>
      <c r="Q36" s="7" t="str">
        <f t="shared" si="23"/>
        <v/>
      </c>
      <c r="R36" s="7" t="str">
        <f t="shared" si="24"/>
        <v/>
      </c>
      <c r="S36" s="7" t="str">
        <f t="shared" si="25"/>
        <v/>
      </c>
      <c r="T36" s="7" t="str">
        <f t="shared" si="26"/>
        <v/>
      </c>
      <c r="U36" s="69" t="str">
        <f t="shared" si="27"/>
        <v/>
      </c>
      <c r="V36" s="106"/>
      <c r="W36" s="9"/>
      <c r="X36" s="11">
        <f t="shared" si="0"/>
        <v>0</v>
      </c>
      <c r="Y36" s="11">
        <f t="shared" si="1"/>
        <v>0</v>
      </c>
      <c r="Z36" s="4" t="str">
        <f t="shared" si="2"/>
        <v/>
      </c>
      <c r="AA36" s="4" t="str">
        <f t="shared" si="2"/>
        <v/>
      </c>
      <c r="AF36" s="4">
        <f t="shared" si="28"/>
        <v>0</v>
      </c>
      <c r="AG36" s="4">
        <f t="shared" si="29"/>
        <v>0</v>
      </c>
      <c r="AH36" s="4" t="str">
        <f t="shared" si="30"/>
        <v/>
      </c>
      <c r="AI36" s="4" t="str">
        <f t="shared" si="3"/>
        <v/>
      </c>
      <c r="AJ36" s="11">
        <f t="shared" si="4"/>
        <v>0</v>
      </c>
      <c r="AK36" s="4" t="str">
        <f t="shared" si="31"/>
        <v/>
      </c>
      <c r="AL36" s="4">
        <v>5</v>
      </c>
      <c r="AM36" s="4" t="str">
        <f t="shared" si="5"/>
        <v xml:space="preserve"> </v>
      </c>
      <c r="AN36" s="4" t="str">
        <f t="shared" si="6"/>
        <v xml:space="preserve">  </v>
      </c>
      <c r="AO36" s="4" t="str">
        <f t="shared" si="7"/>
        <v/>
      </c>
      <c r="AP36" s="4" t="str">
        <f t="shared" si="8"/>
        <v/>
      </c>
      <c r="AU36" s="4" t="str">
        <f t="shared" si="32"/>
        <v/>
      </c>
      <c r="AV36" s="4" t="str">
        <f t="shared" si="9"/>
        <v/>
      </c>
      <c r="AW36" s="4" t="str">
        <f t="shared" si="10"/>
        <v/>
      </c>
      <c r="AX36" s="4" t="str">
        <f t="shared" si="11"/>
        <v/>
      </c>
      <c r="AY36" s="4" t="str">
        <f t="shared" si="12"/>
        <v/>
      </c>
      <c r="AZ36" s="4" t="str">
        <f t="shared" si="13"/>
        <v/>
      </c>
      <c r="BA36" s="4" t="str">
        <f t="shared" si="14"/>
        <v/>
      </c>
      <c r="BB36" s="4" t="str">
        <f t="shared" si="15"/>
        <v/>
      </c>
      <c r="BC36" s="4">
        <f t="shared" si="16"/>
        <v>0</v>
      </c>
      <c r="BD36" s="4" t="str">
        <f t="shared" si="17"/>
        <v>999:99.99</v>
      </c>
      <c r="BE36" s="4" t="str">
        <f t="shared" si="18"/>
        <v>999:99.99</v>
      </c>
      <c r="BF36" s="4" t="str">
        <f t="shared" si="19"/>
        <v>999:99.99</v>
      </c>
      <c r="BG36" s="4" t="str">
        <f t="shared" si="20"/>
        <v>999:99.99</v>
      </c>
      <c r="BH36" s="4" t="str">
        <f t="shared" si="21"/>
        <v>19000100</v>
      </c>
      <c r="BI36">
        <v>19</v>
      </c>
      <c r="BJ36"/>
      <c r="BK36">
        <v>5</v>
      </c>
      <c r="BL36">
        <f t="shared" si="33"/>
        <v>0</v>
      </c>
      <c r="BM36">
        <f t="shared" si="34"/>
        <v>0</v>
      </c>
    </row>
    <row r="37" spans="1:65" ht="16.5" customHeight="1">
      <c r="A37" s="7" t="str">
        <f t="shared" si="22"/>
        <v/>
      </c>
      <c r="B37" s="26"/>
      <c r="C37" s="48"/>
      <c r="D37" s="64"/>
      <c r="E37" s="65"/>
      <c r="F37" s="65"/>
      <c r="G37" s="65"/>
      <c r="H37" s="65"/>
      <c r="I37" s="66"/>
      <c r="J37" s="67"/>
      <c r="K37" s="66"/>
      <c r="L37" s="67"/>
      <c r="M37" s="60"/>
      <c r="N37" s="61"/>
      <c r="O37" s="41"/>
      <c r="P37" s="29"/>
      <c r="Q37" s="7" t="str">
        <f t="shared" si="23"/>
        <v/>
      </c>
      <c r="R37" s="7" t="str">
        <f t="shared" si="24"/>
        <v/>
      </c>
      <c r="S37" s="7" t="str">
        <f t="shared" si="25"/>
        <v/>
      </c>
      <c r="T37" s="7" t="str">
        <f t="shared" si="26"/>
        <v/>
      </c>
      <c r="U37" s="69" t="str">
        <f t="shared" si="27"/>
        <v/>
      </c>
      <c r="V37" s="106"/>
      <c r="W37" s="9"/>
      <c r="X37" s="11">
        <f t="shared" si="0"/>
        <v>0</v>
      </c>
      <c r="Y37" s="11">
        <f t="shared" si="1"/>
        <v>0</v>
      </c>
      <c r="Z37" s="4" t="str">
        <f t="shared" si="2"/>
        <v/>
      </c>
      <c r="AA37" s="4" t="str">
        <f t="shared" si="2"/>
        <v/>
      </c>
      <c r="AF37" s="4">
        <f t="shared" si="28"/>
        <v>0</v>
      </c>
      <c r="AG37" s="4">
        <f t="shared" si="29"/>
        <v>0</v>
      </c>
      <c r="AH37" s="4" t="str">
        <f t="shared" si="30"/>
        <v/>
      </c>
      <c r="AI37" s="4" t="str">
        <f t="shared" si="3"/>
        <v/>
      </c>
      <c r="AJ37" s="11">
        <f t="shared" si="4"/>
        <v>0</v>
      </c>
      <c r="AK37" s="4" t="str">
        <f t="shared" si="31"/>
        <v/>
      </c>
      <c r="AL37" s="4">
        <v>5</v>
      </c>
      <c r="AM37" s="4" t="str">
        <f t="shared" si="5"/>
        <v xml:space="preserve"> </v>
      </c>
      <c r="AN37" s="4" t="str">
        <f t="shared" si="6"/>
        <v xml:space="preserve">  </v>
      </c>
      <c r="AO37" s="4" t="str">
        <f t="shared" si="7"/>
        <v/>
      </c>
      <c r="AP37" s="4" t="str">
        <f t="shared" si="8"/>
        <v/>
      </c>
      <c r="AU37" s="4" t="str">
        <f t="shared" si="32"/>
        <v/>
      </c>
      <c r="AV37" s="4" t="str">
        <f t="shared" si="9"/>
        <v/>
      </c>
      <c r="AW37" s="4" t="str">
        <f t="shared" si="10"/>
        <v/>
      </c>
      <c r="AX37" s="4" t="str">
        <f t="shared" si="11"/>
        <v/>
      </c>
      <c r="AY37" s="4" t="str">
        <f t="shared" si="12"/>
        <v/>
      </c>
      <c r="AZ37" s="4" t="str">
        <f t="shared" si="13"/>
        <v/>
      </c>
      <c r="BA37" s="4" t="str">
        <f t="shared" si="14"/>
        <v/>
      </c>
      <c r="BB37" s="4" t="str">
        <f t="shared" si="15"/>
        <v/>
      </c>
      <c r="BC37" s="4">
        <f t="shared" si="16"/>
        <v>0</v>
      </c>
      <c r="BD37" s="4" t="str">
        <f t="shared" si="17"/>
        <v>999:99.99</v>
      </c>
      <c r="BE37" s="4" t="str">
        <f t="shared" si="18"/>
        <v>999:99.99</v>
      </c>
      <c r="BF37" s="4" t="str">
        <f t="shared" si="19"/>
        <v>999:99.99</v>
      </c>
      <c r="BG37" s="4" t="str">
        <f t="shared" si="20"/>
        <v>999:99.99</v>
      </c>
      <c r="BH37" s="4" t="str">
        <f t="shared" si="21"/>
        <v>19000100</v>
      </c>
      <c r="BI37">
        <v>20</v>
      </c>
      <c r="BJ37"/>
      <c r="BK37">
        <v>5</v>
      </c>
      <c r="BL37">
        <f t="shared" si="33"/>
        <v>0</v>
      </c>
      <c r="BM37">
        <f t="shared" si="34"/>
        <v>0</v>
      </c>
    </row>
    <row r="38" spans="1:65" ht="16.5" customHeight="1">
      <c r="A38" s="7" t="str">
        <f t="shared" si="22"/>
        <v/>
      </c>
      <c r="B38" s="26"/>
      <c r="C38" s="48"/>
      <c r="D38" s="64"/>
      <c r="E38" s="65"/>
      <c r="F38" s="65"/>
      <c r="G38" s="65"/>
      <c r="H38" s="65"/>
      <c r="I38" s="66"/>
      <c r="J38" s="67"/>
      <c r="K38" s="66"/>
      <c r="L38" s="67"/>
      <c r="M38" s="60"/>
      <c r="N38" s="61"/>
      <c r="O38" s="41"/>
      <c r="P38" s="29"/>
      <c r="Q38" s="7" t="str">
        <f t="shared" si="23"/>
        <v/>
      </c>
      <c r="R38" s="7" t="str">
        <f t="shared" si="24"/>
        <v/>
      </c>
      <c r="S38" s="7" t="str">
        <f t="shared" si="25"/>
        <v/>
      </c>
      <c r="T38" s="7" t="str">
        <f t="shared" si="26"/>
        <v/>
      </c>
      <c r="U38" s="69" t="str">
        <f t="shared" si="27"/>
        <v/>
      </c>
      <c r="V38" s="106"/>
      <c r="W38" s="9"/>
      <c r="X38" s="11">
        <f t="shared" si="0"/>
        <v>0</v>
      </c>
      <c r="Y38" s="11">
        <f t="shared" si="1"/>
        <v>0</v>
      </c>
      <c r="Z38" s="4" t="str">
        <f t="shared" ref="Z38:AA69" si="38">TRIM(E38)</f>
        <v/>
      </c>
      <c r="AA38" s="4" t="str">
        <f t="shared" si="38"/>
        <v/>
      </c>
      <c r="AF38" s="4">
        <f t="shared" si="28"/>
        <v>0</v>
      </c>
      <c r="AG38" s="4">
        <f t="shared" si="29"/>
        <v>0</v>
      </c>
      <c r="AH38" s="4" t="str">
        <f t="shared" si="30"/>
        <v/>
      </c>
      <c r="AI38" s="4" t="str">
        <f t="shared" si="3"/>
        <v/>
      </c>
      <c r="AJ38" s="11">
        <f t="shared" si="4"/>
        <v>0</v>
      </c>
      <c r="AK38" s="4" t="str">
        <f t="shared" si="31"/>
        <v/>
      </c>
      <c r="AL38" s="4">
        <v>5</v>
      </c>
      <c r="AM38" s="4" t="str">
        <f t="shared" si="5"/>
        <v xml:space="preserve"> </v>
      </c>
      <c r="AN38" s="4" t="str">
        <f t="shared" si="6"/>
        <v xml:space="preserve">  </v>
      </c>
      <c r="AO38" s="4" t="str">
        <f t="shared" si="7"/>
        <v/>
      </c>
      <c r="AP38" s="4" t="str">
        <f t="shared" si="8"/>
        <v/>
      </c>
      <c r="AU38" s="4" t="str">
        <f t="shared" si="32"/>
        <v/>
      </c>
      <c r="AV38" s="4" t="str">
        <f t="shared" si="9"/>
        <v/>
      </c>
      <c r="AW38" s="4" t="str">
        <f t="shared" si="10"/>
        <v/>
      </c>
      <c r="AX38" s="4" t="str">
        <f t="shared" si="11"/>
        <v/>
      </c>
      <c r="AY38" s="4" t="str">
        <f t="shared" si="12"/>
        <v/>
      </c>
      <c r="AZ38" s="4" t="str">
        <f t="shared" si="13"/>
        <v/>
      </c>
      <c r="BA38" s="4" t="str">
        <f t="shared" si="14"/>
        <v/>
      </c>
      <c r="BB38" s="4" t="str">
        <f t="shared" si="15"/>
        <v/>
      </c>
      <c r="BC38" s="4">
        <f t="shared" si="16"/>
        <v>0</v>
      </c>
      <c r="BD38" s="4" t="str">
        <f t="shared" si="17"/>
        <v>999:99.99</v>
      </c>
      <c r="BE38" s="4" t="str">
        <f t="shared" si="18"/>
        <v>999:99.99</v>
      </c>
      <c r="BF38" s="4" t="str">
        <f t="shared" si="19"/>
        <v>999:99.99</v>
      </c>
      <c r="BG38" s="4" t="str">
        <f t="shared" si="20"/>
        <v>999:99.99</v>
      </c>
      <c r="BH38" s="4" t="str">
        <f t="shared" si="21"/>
        <v>19000100</v>
      </c>
      <c r="BI38">
        <v>21</v>
      </c>
      <c r="BJ38"/>
      <c r="BK38">
        <v>5</v>
      </c>
      <c r="BL38">
        <f t="shared" si="33"/>
        <v>0</v>
      </c>
      <c r="BM38">
        <f t="shared" si="34"/>
        <v>0</v>
      </c>
    </row>
    <row r="39" spans="1:65" ht="16.5" customHeight="1">
      <c r="A39" s="7" t="str">
        <f t="shared" si="22"/>
        <v/>
      </c>
      <c r="B39" s="26"/>
      <c r="C39" s="48"/>
      <c r="D39" s="64"/>
      <c r="E39" s="65"/>
      <c r="F39" s="65"/>
      <c r="G39" s="65"/>
      <c r="H39" s="65"/>
      <c r="I39" s="66"/>
      <c r="J39" s="67"/>
      <c r="K39" s="66"/>
      <c r="L39" s="67"/>
      <c r="M39" s="60"/>
      <c r="N39" s="61"/>
      <c r="O39" s="41"/>
      <c r="P39" s="29"/>
      <c r="Q39" s="7" t="str">
        <f t="shared" si="23"/>
        <v/>
      </c>
      <c r="R39" s="7" t="str">
        <f t="shared" si="24"/>
        <v/>
      </c>
      <c r="S39" s="7" t="str">
        <f t="shared" si="25"/>
        <v/>
      </c>
      <c r="T39" s="7" t="str">
        <f t="shared" si="26"/>
        <v/>
      </c>
      <c r="U39" s="69" t="str">
        <f t="shared" si="27"/>
        <v/>
      </c>
      <c r="V39" s="106"/>
      <c r="W39" s="9"/>
      <c r="X39" s="11">
        <f t="shared" si="0"/>
        <v>0</v>
      </c>
      <c r="Y39" s="11">
        <f t="shared" si="1"/>
        <v>0</v>
      </c>
      <c r="Z39" s="4" t="str">
        <f t="shared" si="38"/>
        <v/>
      </c>
      <c r="AA39" s="4" t="str">
        <f t="shared" si="38"/>
        <v/>
      </c>
      <c r="AF39" s="4">
        <f t="shared" si="28"/>
        <v>0</v>
      </c>
      <c r="AG39" s="4">
        <f t="shared" si="29"/>
        <v>0</v>
      </c>
      <c r="AH39" s="4" t="str">
        <f t="shared" si="30"/>
        <v/>
      </c>
      <c r="AI39" s="4" t="str">
        <f t="shared" si="3"/>
        <v/>
      </c>
      <c r="AJ39" s="11">
        <f t="shared" si="4"/>
        <v>0</v>
      </c>
      <c r="AK39" s="4" t="str">
        <f t="shared" si="31"/>
        <v/>
      </c>
      <c r="AL39" s="4">
        <v>5</v>
      </c>
      <c r="AM39" s="4" t="str">
        <f t="shared" si="5"/>
        <v xml:space="preserve"> </v>
      </c>
      <c r="AN39" s="4" t="str">
        <f t="shared" si="6"/>
        <v xml:space="preserve">  </v>
      </c>
      <c r="AO39" s="4" t="str">
        <f t="shared" si="7"/>
        <v/>
      </c>
      <c r="AP39" s="4" t="str">
        <f t="shared" si="8"/>
        <v/>
      </c>
      <c r="AU39" s="4" t="str">
        <f t="shared" si="32"/>
        <v/>
      </c>
      <c r="AV39" s="4" t="str">
        <f t="shared" si="9"/>
        <v/>
      </c>
      <c r="AW39" s="4" t="str">
        <f t="shared" si="10"/>
        <v/>
      </c>
      <c r="AX39" s="4" t="str">
        <f t="shared" si="11"/>
        <v/>
      </c>
      <c r="AY39" s="4" t="str">
        <f t="shared" si="12"/>
        <v/>
      </c>
      <c r="AZ39" s="4" t="str">
        <f t="shared" si="13"/>
        <v/>
      </c>
      <c r="BA39" s="4" t="str">
        <f t="shared" si="14"/>
        <v/>
      </c>
      <c r="BB39" s="4" t="str">
        <f t="shared" si="15"/>
        <v/>
      </c>
      <c r="BC39" s="4">
        <f t="shared" si="16"/>
        <v>0</v>
      </c>
      <c r="BD39" s="4" t="str">
        <f t="shared" si="17"/>
        <v>999:99.99</v>
      </c>
      <c r="BE39" s="4" t="str">
        <f t="shared" si="18"/>
        <v>999:99.99</v>
      </c>
      <c r="BF39" s="4" t="str">
        <f t="shared" si="19"/>
        <v>999:99.99</v>
      </c>
      <c r="BG39" s="4" t="str">
        <f t="shared" si="20"/>
        <v>999:99.99</v>
      </c>
      <c r="BH39" s="4" t="str">
        <f t="shared" si="21"/>
        <v>19000100</v>
      </c>
      <c r="BI39">
        <v>22</v>
      </c>
      <c r="BJ39"/>
      <c r="BK39">
        <v>5</v>
      </c>
      <c r="BL39">
        <f t="shared" si="33"/>
        <v>0</v>
      </c>
      <c r="BM39">
        <f t="shared" si="34"/>
        <v>0</v>
      </c>
    </row>
    <row r="40" spans="1:65" ht="16.5" customHeight="1">
      <c r="A40" s="7" t="str">
        <f t="shared" si="22"/>
        <v/>
      </c>
      <c r="B40" s="26"/>
      <c r="C40" s="48"/>
      <c r="D40" s="64"/>
      <c r="E40" s="65"/>
      <c r="F40" s="65"/>
      <c r="G40" s="65"/>
      <c r="H40" s="65"/>
      <c r="I40" s="66"/>
      <c r="J40" s="67"/>
      <c r="K40" s="66"/>
      <c r="L40" s="67"/>
      <c r="M40" s="60"/>
      <c r="N40" s="61"/>
      <c r="O40" s="41"/>
      <c r="P40" s="29"/>
      <c r="Q40" s="7" t="str">
        <f t="shared" si="23"/>
        <v/>
      </c>
      <c r="R40" s="7" t="str">
        <f t="shared" si="24"/>
        <v/>
      </c>
      <c r="S40" s="7" t="str">
        <f t="shared" si="25"/>
        <v/>
      </c>
      <c r="T40" s="7" t="str">
        <f t="shared" si="26"/>
        <v/>
      </c>
      <c r="U40" s="69" t="str">
        <f t="shared" si="27"/>
        <v/>
      </c>
      <c r="V40" s="106"/>
      <c r="W40" s="9"/>
      <c r="X40" s="11">
        <f t="shared" si="0"/>
        <v>0</v>
      </c>
      <c r="Y40" s="11">
        <f t="shared" si="1"/>
        <v>0</v>
      </c>
      <c r="Z40" s="4" t="str">
        <f t="shared" si="38"/>
        <v/>
      </c>
      <c r="AA40" s="4" t="str">
        <f t="shared" si="38"/>
        <v/>
      </c>
      <c r="AF40" s="4">
        <f t="shared" si="28"/>
        <v>0</v>
      </c>
      <c r="AG40" s="4">
        <f t="shared" si="29"/>
        <v>0</v>
      </c>
      <c r="AH40" s="4" t="str">
        <f t="shared" si="30"/>
        <v/>
      </c>
      <c r="AI40" s="4" t="str">
        <f t="shared" si="3"/>
        <v/>
      </c>
      <c r="AJ40" s="11">
        <f t="shared" si="4"/>
        <v>0</v>
      </c>
      <c r="AK40" s="4" t="str">
        <f t="shared" si="31"/>
        <v/>
      </c>
      <c r="AL40" s="4">
        <v>5</v>
      </c>
      <c r="AM40" s="4" t="str">
        <f t="shared" si="5"/>
        <v xml:space="preserve"> </v>
      </c>
      <c r="AN40" s="4" t="str">
        <f t="shared" si="6"/>
        <v xml:space="preserve">  </v>
      </c>
      <c r="AO40" s="4" t="str">
        <f t="shared" si="7"/>
        <v/>
      </c>
      <c r="AP40" s="4" t="str">
        <f t="shared" si="8"/>
        <v/>
      </c>
      <c r="AU40" s="4" t="str">
        <f t="shared" si="32"/>
        <v/>
      </c>
      <c r="AV40" s="4" t="str">
        <f t="shared" si="9"/>
        <v/>
      </c>
      <c r="AW40" s="4" t="str">
        <f t="shared" si="10"/>
        <v/>
      </c>
      <c r="AX40" s="4" t="str">
        <f t="shared" si="11"/>
        <v/>
      </c>
      <c r="AY40" s="4" t="str">
        <f t="shared" si="12"/>
        <v/>
      </c>
      <c r="AZ40" s="4" t="str">
        <f t="shared" si="13"/>
        <v/>
      </c>
      <c r="BA40" s="4" t="str">
        <f t="shared" si="14"/>
        <v/>
      </c>
      <c r="BB40" s="4" t="str">
        <f t="shared" si="15"/>
        <v/>
      </c>
      <c r="BC40" s="4">
        <f t="shared" si="16"/>
        <v>0</v>
      </c>
      <c r="BD40" s="4" t="str">
        <f t="shared" si="17"/>
        <v>999:99.99</v>
      </c>
      <c r="BE40" s="4" t="str">
        <f t="shared" si="18"/>
        <v>999:99.99</v>
      </c>
      <c r="BF40" s="4" t="str">
        <f t="shared" si="19"/>
        <v>999:99.99</v>
      </c>
      <c r="BG40" s="4" t="str">
        <f t="shared" si="20"/>
        <v>999:99.99</v>
      </c>
      <c r="BH40" s="4" t="str">
        <f t="shared" si="21"/>
        <v>19000100</v>
      </c>
      <c r="BI40">
        <v>23</v>
      </c>
      <c r="BJ40"/>
      <c r="BK40">
        <v>5</v>
      </c>
      <c r="BL40">
        <f t="shared" si="33"/>
        <v>0</v>
      </c>
      <c r="BM40">
        <f t="shared" si="34"/>
        <v>0</v>
      </c>
    </row>
    <row r="41" spans="1:65" ht="16.5" customHeight="1">
      <c r="A41" s="7" t="str">
        <f t="shared" si="22"/>
        <v/>
      </c>
      <c r="B41" s="26"/>
      <c r="C41" s="48"/>
      <c r="D41" s="64"/>
      <c r="E41" s="65"/>
      <c r="F41" s="65"/>
      <c r="G41" s="65"/>
      <c r="H41" s="65"/>
      <c r="I41" s="66"/>
      <c r="J41" s="67"/>
      <c r="K41" s="66"/>
      <c r="L41" s="67"/>
      <c r="M41" s="60"/>
      <c r="N41" s="61"/>
      <c r="O41" s="41"/>
      <c r="P41" s="29"/>
      <c r="Q41" s="7" t="str">
        <f t="shared" si="23"/>
        <v/>
      </c>
      <c r="R41" s="7" t="str">
        <f t="shared" si="24"/>
        <v/>
      </c>
      <c r="S41" s="7" t="str">
        <f t="shared" si="25"/>
        <v/>
      </c>
      <c r="T41" s="7" t="str">
        <f t="shared" si="26"/>
        <v/>
      </c>
      <c r="U41" s="69" t="str">
        <f t="shared" si="27"/>
        <v/>
      </c>
      <c r="V41" s="106"/>
      <c r="W41" s="9"/>
      <c r="X41" s="11">
        <f t="shared" si="0"/>
        <v>0</v>
      </c>
      <c r="Y41" s="11">
        <f t="shared" si="1"/>
        <v>0</v>
      </c>
      <c r="Z41" s="4" t="str">
        <f t="shared" si="38"/>
        <v/>
      </c>
      <c r="AA41" s="4" t="str">
        <f t="shared" si="38"/>
        <v/>
      </c>
      <c r="AF41" s="4">
        <f t="shared" si="28"/>
        <v>0</v>
      </c>
      <c r="AG41" s="4">
        <f t="shared" si="29"/>
        <v>0</v>
      </c>
      <c r="AH41" s="4" t="str">
        <f t="shared" si="30"/>
        <v/>
      </c>
      <c r="AI41" s="4" t="str">
        <f t="shared" si="3"/>
        <v/>
      </c>
      <c r="AJ41" s="11">
        <f t="shared" si="4"/>
        <v>0</v>
      </c>
      <c r="AK41" s="4" t="str">
        <f t="shared" si="31"/>
        <v/>
      </c>
      <c r="AL41" s="4">
        <v>5</v>
      </c>
      <c r="AM41" s="4" t="str">
        <f t="shared" si="5"/>
        <v xml:space="preserve"> </v>
      </c>
      <c r="AN41" s="4" t="str">
        <f t="shared" si="6"/>
        <v xml:space="preserve">  </v>
      </c>
      <c r="AO41" s="4" t="str">
        <f t="shared" si="7"/>
        <v/>
      </c>
      <c r="AP41" s="4" t="str">
        <f t="shared" si="8"/>
        <v/>
      </c>
      <c r="AU41" s="4" t="str">
        <f t="shared" si="32"/>
        <v/>
      </c>
      <c r="AV41" s="4" t="str">
        <f t="shared" si="9"/>
        <v/>
      </c>
      <c r="AW41" s="4" t="str">
        <f t="shared" si="10"/>
        <v/>
      </c>
      <c r="AX41" s="4" t="str">
        <f t="shared" si="11"/>
        <v/>
      </c>
      <c r="AY41" s="4" t="str">
        <f t="shared" si="12"/>
        <v/>
      </c>
      <c r="AZ41" s="4" t="str">
        <f t="shared" si="13"/>
        <v/>
      </c>
      <c r="BA41" s="4" t="str">
        <f t="shared" si="14"/>
        <v/>
      </c>
      <c r="BB41" s="4" t="str">
        <f t="shared" si="15"/>
        <v/>
      </c>
      <c r="BC41" s="4">
        <f t="shared" si="16"/>
        <v>0</v>
      </c>
      <c r="BD41" s="4" t="str">
        <f t="shared" si="17"/>
        <v>999:99.99</v>
      </c>
      <c r="BE41" s="4" t="str">
        <f t="shared" si="18"/>
        <v>999:99.99</v>
      </c>
      <c r="BF41" s="4" t="str">
        <f t="shared" si="19"/>
        <v>999:99.99</v>
      </c>
      <c r="BG41" s="4" t="str">
        <f t="shared" si="20"/>
        <v>999:99.99</v>
      </c>
      <c r="BH41" s="4" t="str">
        <f t="shared" si="21"/>
        <v>19000100</v>
      </c>
      <c r="BI41">
        <v>24</v>
      </c>
      <c r="BJ41"/>
      <c r="BK41">
        <v>5</v>
      </c>
      <c r="BL41">
        <f t="shared" si="33"/>
        <v>0</v>
      </c>
      <c r="BM41">
        <f t="shared" si="34"/>
        <v>0</v>
      </c>
    </row>
    <row r="42" spans="1:65" ht="16.5" customHeight="1">
      <c r="A42" s="7" t="str">
        <f t="shared" si="22"/>
        <v/>
      </c>
      <c r="B42" s="26"/>
      <c r="C42" s="48"/>
      <c r="D42" s="64"/>
      <c r="E42" s="65"/>
      <c r="F42" s="65"/>
      <c r="G42" s="65"/>
      <c r="H42" s="65"/>
      <c r="I42" s="66"/>
      <c r="J42" s="67"/>
      <c r="K42" s="66"/>
      <c r="L42" s="67"/>
      <c r="M42" s="60"/>
      <c r="N42" s="61"/>
      <c r="O42" s="41"/>
      <c r="P42" s="29"/>
      <c r="Q42" s="7" t="str">
        <f t="shared" si="23"/>
        <v/>
      </c>
      <c r="R42" s="7" t="str">
        <f t="shared" si="24"/>
        <v/>
      </c>
      <c r="S42" s="7" t="str">
        <f t="shared" si="25"/>
        <v/>
      </c>
      <c r="T42" s="7" t="str">
        <f t="shared" si="26"/>
        <v/>
      </c>
      <c r="U42" s="69" t="str">
        <f t="shared" si="27"/>
        <v/>
      </c>
      <c r="V42" s="106"/>
      <c r="W42" s="9"/>
      <c r="X42" s="11">
        <f t="shared" si="0"/>
        <v>0</v>
      </c>
      <c r="Y42" s="11">
        <f t="shared" si="1"/>
        <v>0</v>
      </c>
      <c r="Z42" s="4" t="str">
        <f t="shared" si="38"/>
        <v/>
      </c>
      <c r="AA42" s="4" t="str">
        <f t="shared" si="38"/>
        <v/>
      </c>
      <c r="AF42" s="4">
        <f t="shared" si="28"/>
        <v>0</v>
      </c>
      <c r="AG42" s="4">
        <f t="shared" si="29"/>
        <v>0</v>
      </c>
      <c r="AH42" s="4" t="str">
        <f t="shared" si="30"/>
        <v/>
      </c>
      <c r="AI42" s="4" t="str">
        <f t="shared" si="3"/>
        <v/>
      </c>
      <c r="AJ42" s="11">
        <f t="shared" si="4"/>
        <v>0</v>
      </c>
      <c r="AK42" s="4" t="str">
        <f t="shared" si="31"/>
        <v/>
      </c>
      <c r="AL42" s="4">
        <v>5</v>
      </c>
      <c r="AM42" s="4" t="str">
        <f t="shared" si="5"/>
        <v xml:space="preserve"> </v>
      </c>
      <c r="AN42" s="4" t="str">
        <f t="shared" si="6"/>
        <v xml:space="preserve">  </v>
      </c>
      <c r="AO42" s="4" t="str">
        <f t="shared" si="7"/>
        <v/>
      </c>
      <c r="AP42" s="4" t="str">
        <f t="shared" si="8"/>
        <v/>
      </c>
      <c r="AU42" s="4" t="str">
        <f t="shared" si="32"/>
        <v/>
      </c>
      <c r="AV42" s="4" t="str">
        <f t="shared" si="9"/>
        <v/>
      </c>
      <c r="AW42" s="4" t="str">
        <f t="shared" si="10"/>
        <v/>
      </c>
      <c r="AX42" s="4" t="str">
        <f t="shared" si="11"/>
        <v/>
      </c>
      <c r="AY42" s="4" t="str">
        <f t="shared" si="12"/>
        <v/>
      </c>
      <c r="AZ42" s="4" t="str">
        <f t="shared" si="13"/>
        <v/>
      </c>
      <c r="BA42" s="4" t="str">
        <f t="shared" si="14"/>
        <v/>
      </c>
      <c r="BB42" s="4" t="str">
        <f t="shared" si="15"/>
        <v/>
      </c>
      <c r="BC42" s="4">
        <f t="shared" si="16"/>
        <v>0</v>
      </c>
      <c r="BD42" s="4" t="str">
        <f t="shared" si="17"/>
        <v>999:99.99</v>
      </c>
      <c r="BE42" s="4" t="str">
        <f t="shared" si="18"/>
        <v>999:99.99</v>
      </c>
      <c r="BF42" s="4" t="str">
        <f t="shared" si="19"/>
        <v>999:99.99</v>
      </c>
      <c r="BG42" s="4" t="str">
        <f t="shared" si="20"/>
        <v>999:99.99</v>
      </c>
      <c r="BH42" s="4" t="str">
        <f t="shared" si="21"/>
        <v>19000100</v>
      </c>
      <c r="BI42">
        <v>25</v>
      </c>
      <c r="BJ42"/>
      <c r="BK42">
        <v>5</v>
      </c>
      <c r="BL42">
        <f t="shared" si="33"/>
        <v>0</v>
      </c>
      <c r="BM42">
        <f t="shared" si="34"/>
        <v>0</v>
      </c>
    </row>
    <row r="43" spans="1:65" ht="16.5" customHeight="1">
      <c r="A43" s="7" t="str">
        <f t="shared" si="22"/>
        <v/>
      </c>
      <c r="B43" s="26"/>
      <c r="C43" s="48"/>
      <c r="D43" s="64"/>
      <c r="E43" s="65"/>
      <c r="F43" s="65"/>
      <c r="G43" s="65"/>
      <c r="H43" s="65"/>
      <c r="I43" s="66"/>
      <c r="J43" s="67"/>
      <c r="K43" s="66"/>
      <c r="L43" s="67"/>
      <c r="M43" s="60"/>
      <c r="N43" s="61"/>
      <c r="O43" s="41"/>
      <c r="P43" s="29"/>
      <c r="Q43" s="7" t="str">
        <f t="shared" si="23"/>
        <v/>
      </c>
      <c r="R43" s="7" t="str">
        <f t="shared" si="24"/>
        <v/>
      </c>
      <c r="S43" s="7" t="str">
        <f t="shared" si="25"/>
        <v/>
      </c>
      <c r="T43" s="7" t="str">
        <f t="shared" si="26"/>
        <v/>
      </c>
      <c r="U43" s="69" t="str">
        <f t="shared" si="27"/>
        <v/>
      </c>
      <c r="V43" s="106"/>
      <c r="W43" s="9"/>
      <c r="X43" s="11">
        <f t="shared" si="0"/>
        <v>0</v>
      </c>
      <c r="Y43" s="11">
        <f t="shared" si="1"/>
        <v>0</v>
      </c>
      <c r="Z43" s="4" t="str">
        <f t="shared" si="38"/>
        <v/>
      </c>
      <c r="AA43" s="4" t="str">
        <f t="shared" si="38"/>
        <v/>
      </c>
      <c r="AF43" s="4">
        <f t="shared" si="28"/>
        <v>0</v>
      </c>
      <c r="AG43" s="4">
        <f t="shared" si="29"/>
        <v>0</v>
      </c>
      <c r="AH43" s="4" t="str">
        <f t="shared" si="30"/>
        <v/>
      </c>
      <c r="AI43" s="4" t="str">
        <f t="shared" si="3"/>
        <v/>
      </c>
      <c r="AJ43" s="11">
        <f t="shared" si="4"/>
        <v>0</v>
      </c>
      <c r="AK43" s="4" t="str">
        <f t="shared" si="31"/>
        <v/>
      </c>
      <c r="AL43" s="4">
        <v>5</v>
      </c>
      <c r="AM43" s="4" t="str">
        <f t="shared" si="5"/>
        <v xml:space="preserve"> </v>
      </c>
      <c r="AN43" s="4" t="str">
        <f t="shared" si="6"/>
        <v xml:space="preserve">  </v>
      </c>
      <c r="AO43" s="4" t="str">
        <f t="shared" si="7"/>
        <v/>
      </c>
      <c r="AP43" s="4" t="str">
        <f t="shared" si="8"/>
        <v/>
      </c>
      <c r="AU43" s="4" t="str">
        <f t="shared" si="32"/>
        <v/>
      </c>
      <c r="AV43" s="4" t="str">
        <f t="shared" si="9"/>
        <v/>
      </c>
      <c r="AW43" s="4" t="str">
        <f t="shared" si="10"/>
        <v/>
      </c>
      <c r="AX43" s="4" t="str">
        <f t="shared" si="11"/>
        <v/>
      </c>
      <c r="AY43" s="4" t="str">
        <f t="shared" si="12"/>
        <v/>
      </c>
      <c r="AZ43" s="4" t="str">
        <f t="shared" si="13"/>
        <v/>
      </c>
      <c r="BA43" s="4" t="str">
        <f t="shared" si="14"/>
        <v/>
      </c>
      <c r="BB43" s="4" t="str">
        <f t="shared" si="15"/>
        <v/>
      </c>
      <c r="BC43" s="4">
        <f t="shared" si="16"/>
        <v>0</v>
      </c>
      <c r="BD43" s="4" t="str">
        <f t="shared" si="17"/>
        <v>999:99.99</v>
      </c>
      <c r="BE43" s="4" t="str">
        <f t="shared" si="18"/>
        <v>999:99.99</v>
      </c>
      <c r="BF43" s="4" t="str">
        <f t="shared" si="19"/>
        <v>999:99.99</v>
      </c>
      <c r="BG43" s="4" t="str">
        <f t="shared" si="20"/>
        <v>999:99.99</v>
      </c>
      <c r="BH43" s="4" t="str">
        <f t="shared" si="21"/>
        <v>19000100</v>
      </c>
      <c r="BI43">
        <v>26</v>
      </c>
      <c r="BJ43"/>
      <c r="BK43">
        <v>5</v>
      </c>
      <c r="BL43">
        <f t="shared" si="33"/>
        <v>0</v>
      </c>
      <c r="BM43">
        <f t="shared" si="34"/>
        <v>0</v>
      </c>
    </row>
    <row r="44" spans="1:65" ht="16.5" customHeight="1">
      <c r="A44" s="7" t="str">
        <f t="shared" si="22"/>
        <v/>
      </c>
      <c r="B44" s="26"/>
      <c r="C44" s="48"/>
      <c r="D44" s="64"/>
      <c r="E44" s="65"/>
      <c r="F44" s="65"/>
      <c r="G44" s="65"/>
      <c r="H44" s="65"/>
      <c r="I44" s="66"/>
      <c r="J44" s="67"/>
      <c r="K44" s="66"/>
      <c r="L44" s="67"/>
      <c r="M44" s="60"/>
      <c r="N44" s="61"/>
      <c r="O44" s="41"/>
      <c r="P44" s="29"/>
      <c r="Q44" s="7" t="str">
        <f t="shared" si="23"/>
        <v/>
      </c>
      <c r="R44" s="7" t="str">
        <f t="shared" si="24"/>
        <v/>
      </c>
      <c r="S44" s="7" t="str">
        <f t="shared" si="25"/>
        <v/>
      </c>
      <c r="T44" s="7" t="str">
        <f t="shared" si="26"/>
        <v/>
      </c>
      <c r="U44" s="69" t="str">
        <f t="shared" si="27"/>
        <v/>
      </c>
      <c r="V44" s="106"/>
      <c r="W44" s="9"/>
      <c r="X44" s="11">
        <f t="shared" si="0"/>
        <v>0</v>
      </c>
      <c r="Y44" s="11">
        <f t="shared" si="1"/>
        <v>0</v>
      </c>
      <c r="Z44" s="4" t="str">
        <f t="shared" si="38"/>
        <v/>
      </c>
      <c r="AA44" s="4" t="str">
        <f t="shared" si="38"/>
        <v/>
      </c>
      <c r="AF44" s="4">
        <f t="shared" si="28"/>
        <v>0</v>
      </c>
      <c r="AG44" s="4">
        <f t="shared" si="29"/>
        <v>0</v>
      </c>
      <c r="AH44" s="4" t="str">
        <f t="shared" si="30"/>
        <v/>
      </c>
      <c r="AI44" s="4" t="str">
        <f t="shared" si="3"/>
        <v/>
      </c>
      <c r="AJ44" s="11">
        <f t="shared" si="4"/>
        <v>0</v>
      </c>
      <c r="AK44" s="4" t="str">
        <f t="shared" si="31"/>
        <v/>
      </c>
      <c r="AL44" s="4">
        <v>5</v>
      </c>
      <c r="AM44" s="4" t="str">
        <f t="shared" si="5"/>
        <v xml:space="preserve"> </v>
      </c>
      <c r="AN44" s="4" t="str">
        <f t="shared" si="6"/>
        <v xml:space="preserve">  </v>
      </c>
      <c r="AO44" s="4" t="str">
        <f t="shared" si="7"/>
        <v/>
      </c>
      <c r="AP44" s="4" t="str">
        <f t="shared" si="8"/>
        <v/>
      </c>
      <c r="AU44" s="4" t="str">
        <f t="shared" si="32"/>
        <v/>
      </c>
      <c r="AV44" s="4" t="str">
        <f t="shared" si="9"/>
        <v/>
      </c>
      <c r="AW44" s="4" t="str">
        <f t="shared" si="10"/>
        <v/>
      </c>
      <c r="AX44" s="4" t="str">
        <f t="shared" si="11"/>
        <v/>
      </c>
      <c r="AY44" s="4" t="str">
        <f t="shared" si="12"/>
        <v/>
      </c>
      <c r="AZ44" s="4" t="str">
        <f t="shared" si="13"/>
        <v/>
      </c>
      <c r="BA44" s="4" t="str">
        <f t="shared" si="14"/>
        <v/>
      </c>
      <c r="BB44" s="4" t="str">
        <f t="shared" si="15"/>
        <v/>
      </c>
      <c r="BC44" s="4">
        <f t="shared" si="16"/>
        <v>0</v>
      </c>
      <c r="BD44" s="4" t="str">
        <f t="shared" si="17"/>
        <v>999:99.99</v>
      </c>
      <c r="BE44" s="4" t="str">
        <f t="shared" si="18"/>
        <v>999:99.99</v>
      </c>
      <c r="BF44" s="4" t="str">
        <f t="shared" si="19"/>
        <v>999:99.99</v>
      </c>
      <c r="BG44" s="4" t="str">
        <f t="shared" si="20"/>
        <v>999:99.99</v>
      </c>
      <c r="BH44" s="4" t="str">
        <f t="shared" si="21"/>
        <v>19000100</v>
      </c>
      <c r="BI44">
        <v>27</v>
      </c>
      <c r="BJ44"/>
      <c r="BK44">
        <v>5</v>
      </c>
      <c r="BL44">
        <f t="shared" si="33"/>
        <v>0</v>
      </c>
      <c r="BM44">
        <f t="shared" si="34"/>
        <v>0</v>
      </c>
    </row>
    <row r="45" spans="1:65" ht="16.5" customHeight="1">
      <c r="A45" s="7" t="str">
        <f t="shared" si="22"/>
        <v/>
      </c>
      <c r="B45" s="26"/>
      <c r="C45" s="48"/>
      <c r="D45" s="64"/>
      <c r="E45" s="65"/>
      <c r="F45" s="65"/>
      <c r="G45" s="65"/>
      <c r="H45" s="65"/>
      <c r="I45" s="66"/>
      <c r="J45" s="67"/>
      <c r="K45" s="66"/>
      <c r="L45" s="67"/>
      <c r="M45" s="60"/>
      <c r="N45" s="61"/>
      <c r="O45" s="41"/>
      <c r="P45" s="29"/>
      <c r="Q45" s="7" t="str">
        <f t="shared" si="23"/>
        <v/>
      </c>
      <c r="R45" s="7" t="str">
        <f t="shared" si="24"/>
        <v/>
      </c>
      <c r="S45" s="7" t="str">
        <f t="shared" si="25"/>
        <v/>
      </c>
      <c r="T45" s="7" t="str">
        <f t="shared" si="26"/>
        <v/>
      </c>
      <c r="U45" s="69" t="str">
        <f t="shared" si="27"/>
        <v/>
      </c>
      <c r="V45" s="106"/>
      <c r="W45" s="9"/>
      <c r="X45" s="11">
        <f t="shared" si="0"/>
        <v>0</v>
      </c>
      <c r="Y45" s="11">
        <f t="shared" si="1"/>
        <v>0</v>
      </c>
      <c r="Z45" s="4" t="str">
        <f t="shared" si="38"/>
        <v/>
      </c>
      <c r="AA45" s="4" t="str">
        <f t="shared" si="38"/>
        <v/>
      </c>
      <c r="AF45" s="4">
        <f t="shared" si="28"/>
        <v>0</v>
      </c>
      <c r="AG45" s="4">
        <f t="shared" si="29"/>
        <v>0</v>
      </c>
      <c r="AH45" s="4" t="str">
        <f t="shared" si="30"/>
        <v/>
      </c>
      <c r="AI45" s="4" t="str">
        <f t="shared" si="3"/>
        <v/>
      </c>
      <c r="AJ45" s="11">
        <f t="shared" si="4"/>
        <v>0</v>
      </c>
      <c r="AK45" s="4" t="str">
        <f t="shared" si="31"/>
        <v/>
      </c>
      <c r="AL45" s="4">
        <v>5</v>
      </c>
      <c r="AM45" s="4" t="str">
        <f t="shared" si="5"/>
        <v xml:space="preserve"> </v>
      </c>
      <c r="AN45" s="4" t="str">
        <f t="shared" si="6"/>
        <v xml:space="preserve">  </v>
      </c>
      <c r="AO45" s="4" t="str">
        <f t="shared" si="7"/>
        <v/>
      </c>
      <c r="AP45" s="4" t="str">
        <f t="shared" si="8"/>
        <v/>
      </c>
      <c r="AU45" s="4" t="str">
        <f t="shared" si="32"/>
        <v/>
      </c>
      <c r="AV45" s="4" t="str">
        <f t="shared" si="9"/>
        <v/>
      </c>
      <c r="AW45" s="4" t="str">
        <f t="shared" si="10"/>
        <v/>
      </c>
      <c r="AX45" s="4" t="str">
        <f t="shared" si="11"/>
        <v/>
      </c>
      <c r="AY45" s="4" t="str">
        <f t="shared" si="12"/>
        <v/>
      </c>
      <c r="AZ45" s="4" t="str">
        <f t="shared" si="13"/>
        <v/>
      </c>
      <c r="BA45" s="4" t="str">
        <f t="shared" si="14"/>
        <v/>
      </c>
      <c r="BB45" s="4" t="str">
        <f t="shared" si="15"/>
        <v/>
      </c>
      <c r="BC45" s="4">
        <f t="shared" si="16"/>
        <v>0</v>
      </c>
      <c r="BD45" s="4" t="str">
        <f t="shared" si="17"/>
        <v>999:99.99</v>
      </c>
      <c r="BE45" s="4" t="str">
        <f t="shared" si="18"/>
        <v>999:99.99</v>
      </c>
      <c r="BF45" s="4" t="str">
        <f t="shared" si="19"/>
        <v>999:99.99</v>
      </c>
      <c r="BG45" s="4" t="str">
        <f t="shared" si="20"/>
        <v>999:99.99</v>
      </c>
      <c r="BH45" s="4" t="str">
        <f t="shared" si="21"/>
        <v>19000100</v>
      </c>
      <c r="BI45">
        <v>28</v>
      </c>
      <c r="BJ45"/>
      <c r="BK45">
        <v>5</v>
      </c>
      <c r="BL45">
        <f t="shared" si="33"/>
        <v>0</v>
      </c>
      <c r="BM45">
        <f t="shared" si="34"/>
        <v>0</v>
      </c>
    </row>
    <row r="46" spans="1:65" ht="16.5" customHeight="1">
      <c r="A46" s="7" t="str">
        <f t="shared" si="22"/>
        <v/>
      </c>
      <c r="B46" s="26"/>
      <c r="C46" s="48"/>
      <c r="D46" s="64"/>
      <c r="E46" s="65"/>
      <c r="F46" s="65"/>
      <c r="G46" s="65"/>
      <c r="H46" s="65"/>
      <c r="I46" s="149"/>
      <c r="J46" s="150"/>
      <c r="K46" s="149"/>
      <c r="L46" s="150"/>
      <c r="M46" s="60"/>
      <c r="N46" s="61"/>
      <c r="O46" s="41"/>
      <c r="P46" s="29"/>
      <c r="Q46" s="7" t="str">
        <f t="shared" si="23"/>
        <v/>
      </c>
      <c r="R46" s="7" t="str">
        <f t="shared" si="24"/>
        <v/>
      </c>
      <c r="S46" s="7" t="str">
        <f t="shared" si="25"/>
        <v/>
      </c>
      <c r="T46" s="7" t="str">
        <f t="shared" si="26"/>
        <v/>
      </c>
      <c r="U46" s="69" t="str">
        <f t="shared" si="27"/>
        <v/>
      </c>
      <c r="V46" s="106"/>
      <c r="W46" s="9"/>
      <c r="X46" s="11">
        <f t="shared" si="0"/>
        <v>0</v>
      </c>
      <c r="Y46" s="11">
        <f t="shared" si="1"/>
        <v>0</v>
      </c>
      <c r="Z46" s="4" t="str">
        <f t="shared" si="38"/>
        <v/>
      </c>
      <c r="AA46" s="4" t="str">
        <f t="shared" si="38"/>
        <v/>
      </c>
      <c r="AF46" s="4">
        <f t="shared" si="28"/>
        <v>0</v>
      </c>
      <c r="AG46" s="4">
        <f t="shared" si="29"/>
        <v>0</v>
      </c>
      <c r="AH46" s="4" t="str">
        <f t="shared" si="30"/>
        <v/>
      </c>
      <c r="AI46" s="4" t="str">
        <f t="shared" si="3"/>
        <v/>
      </c>
      <c r="AJ46" s="11">
        <f t="shared" si="4"/>
        <v>0</v>
      </c>
      <c r="AK46" s="4" t="str">
        <f t="shared" si="31"/>
        <v/>
      </c>
      <c r="AL46" s="4">
        <v>5</v>
      </c>
      <c r="AM46" s="4" t="str">
        <f t="shared" si="5"/>
        <v xml:space="preserve"> </v>
      </c>
      <c r="AN46" s="4" t="str">
        <f t="shared" si="6"/>
        <v xml:space="preserve">  </v>
      </c>
      <c r="AO46" s="4" t="str">
        <f t="shared" si="7"/>
        <v/>
      </c>
      <c r="AP46" s="4" t="str">
        <f t="shared" si="8"/>
        <v/>
      </c>
      <c r="AU46" s="4" t="str">
        <f t="shared" si="32"/>
        <v/>
      </c>
      <c r="AV46" s="4" t="str">
        <f t="shared" si="9"/>
        <v/>
      </c>
      <c r="AW46" s="4" t="str">
        <f t="shared" si="10"/>
        <v/>
      </c>
      <c r="AX46" s="4" t="str">
        <f t="shared" si="11"/>
        <v/>
      </c>
      <c r="AY46" s="4" t="str">
        <f t="shared" si="12"/>
        <v/>
      </c>
      <c r="AZ46" s="4" t="str">
        <f t="shared" si="13"/>
        <v/>
      </c>
      <c r="BA46" s="4" t="str">
        <f t="shared" si="14"/>
        <v/>
      </c>
      <c r="BB46" s="4" t="str">
        <f t="shared" si="15"/>
        <v/>
      </c>
      <c r="BC46" s="4">
        <f t="shared" si="16"/>
        <v>0</v>
      </c>
      <c r="BD46" s="4" t="str">
        <f t="shared" si="17"/>
        <v>999:99.99</v>
      </c>
      <c r="BE46" s="4" t="str">
        <f t="shared" si="18"/>
        <v>999:99.99</v>
      </c>
      <c r="BF46" s="4" t="str">
        <f t="shared" si="19"/>
        <v>999:99.99</v>
      </c>
      <c r="BG46" s="4" t="str">
        <f t="shared" si="20"/>
        <v>999:99.99</v>
      </c>
      <c r="BH46" s="4" t="str">
        <f t="shared" si="21"/>
        <v>19000100</v>
      </c>
      <c r="BI46">
        <v>29</v>
      </c>
      <c r="BJ46"/>
      <c r="BK46">
        <v>5</v>
      </c>
      <c r="BL46">
        <f t="shared" si="33"/>
        <v>0</v>
      </c>
      <c r="BM46">
        <f t="shared" si="34"/>
        <v>0</v>
      </c>
    </row>
    <row r="47" spans="1:65" ht="16.5" customHeight="1">
      <c r="A47" s="7" t="str">
        <f t="shared" si="22"/>
        <v/>
      </c>
      <c r="B47" s="26"/>
      <c r="C47" s="48"/>
      <c r="D47" s="64"/>
      <c r="E47" s="65"/>
      <c r="F47" s="65"/>
      <c r="G47" s="65"/>
      <c r="H47" s="65"/>
      <c r="I47" s="149"/>
      <c r="J47" s="150"/>
      <c r="K47" s="149"/>
      <c r="L47" s="150"/>
      <c r="M47" s="60"/>
      <c r="N47" s="61"/>
      <c r="O47" s="41"/>
      <c r="P47" s="29"/>
      <c r="Q47" s="7" t="str">
        <f t="shared" si="23"/>
        <v/>
      </c>
      <c r="R47" s="7" t="str">
        <f t="shared" si="24"/>
        <v/>
      </c>
      <c r="S47" s="7" t="str">
        <f t="shared" si="25"/>
        <v/>
      </c>
      <c r="T47" s="7" t="str">
        <f t="shared" si="26"/>
        <v/>
      </c>
      <c r="U47" s="69" t="str">
        <f t="shared" si="27"/>
        <v/>
      </c>
      <c r="V47" s="106"/>
      <c r="W47" s="9"/>
      <c r="X47" s="11">
        <f t="shared" si="0"/>
        <v>0</v>
      </c>
      <c r="Y47" s="11">
        <f t="shared" si="1"/>
        <v>0</v>
      </c>
      <c r="Z47" s="4" t="str">
        <f t="shared" si="38"/>
        <v/>
      </c>
      <c r="AA47" s="4" t="str">
        <f t="shared" si="38"/>
        <v/>
      </c>
      <c r="AF47" s="4">
        <f t="shared" si="28"/>
        <v>0</v>
      </c>
      <c r="AG47" s="4">
        <f t="shared" si="29"/>
        <v>0</v>
      </c>
      <c r="AH47" s="4" t="str">
        <f t="shared" si="30"/>
        <v/>
      </c>
      <c r="AI47" s="4" t="str">
        <f t="shared" si="3"/>
        <v/>
      </c>
      <c r="AJ47" s="11">
        <f t="shared" si="4"/>
        <v>0</v>
      </c>
      <c r="AK47" s="4" t="str">
        <f t="shared" si="31"/>
        <v/>
      </c>
      <c r="AL47" s="4">
        <v>5</v>
      </c>
      <c r="AM47" s="4" t="str">
        <f t="shared" si="5"/>
        <v xml:space="preserve"> </v>
      </c>
      <c r="AN47" s="4" t="str">
        <f t="shared" si="6"/>
        <v xml:space="preserve">  </v>
      </c>
      <c r="AO47" s="4" t="str">
        <f t="shared" si="7"/>
        <v/>
      </c>
      <c r="AP47" s="4" t="str">
        <f t="shared" si="8"/>
        <v/>
      </c>
      <c r="AU47" s="4" t="str">
        <f t="shared" si="32"/>
        <v/>
      </c>
      <c r="AV47" s="4" t="str">
        <f t="shared" si="9"/>
        <v/>
      </c>
      <c r="AW47" s="4" t="str">
        <f t="shared" si="10"/>
        <v/>
      </c>
      <c r="AX47" s="4" t="str">
        <f t="shared" si="11"/>
        <v/>
      </c>
      <c r="AY47" s="4" t="str">
        <f t="shared" si="12"/>
        <v/>
      </c>
      <c r="AZ47" s="4" t="str">
        <f t="shared" si="13"/>
        <v/>
      </c>
      <c r="BA47" s="4" t="str">
        <f t="shared" si="14"/>
        <v/>
      </c>
      <c r="BB47" s="4" t="str">
        <f t="shared" si="15"/>
        <v/>
      </c>
      <c r="BC47" s="4">
        <f t="shared" si="16"/>
        <v>0</v>
      </c>
      <c r="BD47" s="4" t="str">
        <f t="shared" si="17"/>
        <v>999:99.99</v>
      </c>
      <c r="BE47" s="4" t="str">
        <f t="shared" si="18"/>
        <v>999:99.99</v>
      </c>
      <c r="BF47" s="4" t="str">
        <f t="shared" si="19"/>
        <v>999:99.99</v>
      </c>
      <c r="BG47" s="4" t="str">
        <f t="shared" si="20"/>
        <v>999:99.99</v>
      </c>
      <c r="BH47" s="4" t="str">
        <f t="shared" si="21"/>
        <v>19000100</v>
      </c>
      <c r="BI47">
        <v>30</v>
      </c>
      <c r="BJ47"/>
      <c r="BK47">
        <v>6</v>
      </c>
      <c r="BL47">
        <f t="shared" si="33"/>
        <v>0</v>
      </c>
      <c r="BM47">
        <f t="shared" si="34"/>
        <v>0</v>
      </c>
    </row>
    <row r="48" spans="1:65" ht="16.5" customHeight="1">
      <c r="A48" s="7" t="str">
        <f t="shared" si="22"/>
        <v/>
      </c>
      <c r="B48" s="26"/>
      <c r="C48" s="48"/>
      <c r="D48" s="64"/>
      <c r="E48" s="65"/>
      <c r="F48" s="65"/>
      <c r="G48" s="65"/>
      <c r="H48" s="65"/>
      <c r="I48" s="149"/>
      <c r="J48" s="150"/>
      <c r="K48" s="149"/>
      <c r="L48" s="150"/>
      <c r="M48" s="60"/>
      <c r="N48" s="61"/>
      <c r="O48" s="41"/>
      <c r="P48" s="29"/>
      <c r="Q48" s="7" t="str">
        <f t="shared" si="23"/>
        <v/>
      </c>
      <c r="R48" s="7" t="str">
        <f t="shared" si="24"/>
        <v/>
      </c>
      <c r="S48" s="7" t="str">
        <f t="shared" si="25"/>
        <v/>
      </c>
      <c r="T48" s="7" t="str">
        <f t="shared" si="26"/>
        <v/>
      </c>
      <c r="U48" s="69" t="str">
        <f t="shared" si="27"/>
        <v/>
      </c>
      <c r="V48" s="106"/>
      <c r="W48" s="9"/>
      <c r="X48" s="11">
        <f t="shared" si="0"/>
        <v>0</v>
      </c>
      <c r="Y48" s="11">
        <f t="shared" si="1"/>
        <v>0</v>
      </c>
      <c r="Z48" s="4" t="str">
        <f t="shared" si="38"/>
        <v/>
      </c>
      <c r="AA48" s="4" t="str">
        <f t="shared" si="38"/>
        <v/>
      </c>
      <c r="AF48" s="4">
        <f t="shared" si="28"/>
        <v>0</v>
      </c>
      <c r="AG48" s="4">
        <f t="shared" si="29"/>
        <v>0</v>
      </c>
      <c r="AH48" s="4" t="str">
        <f t="shared" si="30"/>
        <v/>
      </c>
      <c r="AI48" s="4" t="str">
        <f t="shared" si="3"/>
        <v/>
      </c>
      <c r="AJ48" s="11">
        <f t="shared" si="4"/>
        <v>0</v>
      </c>
      <c r="AK48" s="4" t="str">
        <f t="shared" si="31"/>
        <v/>
      </c>
      <c r="AL48" s="4">
        <v>5</v>
      </c>
      <c r="AM48" s="4" t="str">
        <f t="shared" si="5"/>
        <v xml:space="preserve"> </v>
      </c>
      <c r="AN48" s="4" t="str">
        <f t="shared" si="6"/>
        <v xml:space="preserve">  </v>
      </c>
      <c r="AO48" s="4" t="str">
        <f t="shared" si="7"/>
        <v/>
      </c>
      <c r="AP48" s="4" t="str">
        <f t="shared" si="8"/>
        <v/>
      </c>
      <c r="AU48" s="4" t="str">
        <f t="shared" si="32"/>
        <v/>
      </c>
      <c r="AV48" s="4" t="str">
        <f t="shared" si="9"/>
        <v/>
      </c>
      <c r="AW48" s="4" t="str">
        <f t="shared" si="10"/>
        <v/>
      </c>
      <c r="AX48" s="4" t="str">
        <f t="shared" si="11"/>
        <v/>
      </c>
      <c r="AY48" s="4" t="str">
        <f t="shared" si="12"/>
        <v/>
      </c>
      <c r="AZ48" s="4" t="str">
        <f t="shared" si="13"/>
        <v/>
      </c>
      <c r="BA48" s="4" t="str">
        <f t="shared" si="14"/>
        <v/>
      </c>
      <c r="BB48" s="4" t="str">
        <f t="shared" si="15"/>
        <v/>
      </c>
      <c r="BC48" s="4">
        <f t="shared" si="16"/>
        <v>0</v>
      </c>
      <c r="BD48" s="4" t="str">
        <f t="shared" si="17"/>
        <v>999:99.99</v>
      </c>
      <c r="BE48" s="4" t="str">
        <f t="shared" si="18"/>
        <v>999:99.99</v>
      </c>
      <c r="BF48" s="4" t="str">
        <f t="shared" si="19"/>
        <v>999:99.99</v>
      </c>
      <c r="BG48" s="4" t="str">
        <f t="shared" si="20"/>
        <v>999:99.99</v>
      </c>
      <c r="BH48" s="4" t="str">
        <f t="shared" si="21"/>
        <v>19000100</v>
      </c>
      <c r="BI48">
        <v>31</v>
      </c>
      <c r="BJ48"/>
      <c r="BK48">
        <v>6</v>
      </c>
      <c r="BL48">
        <f t="shared" si="33"/>
        <v>0</v>
      </c>
      <c r="BM48">
        <f t="shared" si="34"/>
        <v>0</v>
      </c>
    </row>
    <row r="49" spans="1:65" ht="16.5" customHeight="1">
      <c r="A49" s="7" t="str">
        <f t="shared" si="22"/>
        <v/>
      </c>
      <c r="B49" s="26"/>
      <c r="C49" s="48"/>
      <c r="D49" s="64"/>
      <c r="E49" s="65"/>
      <c r="F49" s="65"/>
      <c r="G49" s="65"/>
      <c r="H49" s="65"/>
      <c r="I49" s="149"/>
      <c r="J49" s="150"/>
      <c r="K49" s="149"/>
      <c r="L49" s="150"/>
      <c r="M49" s="60"/>
      <c r="N49" s="61"/>
      <c r="O49" s="41"/>
      <c r="P49" s="29"/>
      <c r="Q49" s="7" t="str">
        <f t="shared" si="23"/>
        <v/>
      </c>
      <c r="R49" s="7" t="str">
        <f t="shared" si="24"/>
        <v/>
      </c>
      <c r="S49" s="7" t="str">
        <f t="shared" si="25"/>
        <v/>
      </c>
      <c r="T49" s="7" t="str">
        <f t="shared" si="26"/>
        <v/>
      </c>
      <c r="U49" s="69" t="str">
        <f t="shared" si="27"/>
        <v/>
      </c>
      <c r="V49" s="106"/>
      <c r="W49" s="9"/>
      <c r="X49" s="11">
        <f t="shared" si="0"/>
        <v>0</v>
      </c>
      <c r="Y49" s="11">
        <f t="shared" si="1"/>
        <v>0</v>
      </c>
      <c r="Z49" s="4" t="str">
        <f t="shared" si="38"/>
        <v/>
      </c>
      <c r="AA49" s="4" t="str">
        <f t="shared" si="38"/>
        <v/>
      </c>
      <c r="AF49" s="4">
        <f t="shared" si="28"/>
        <v>0</v>
      </c>
      <c r="AG49" s="4">
        <f t="shared" si="29"/>
        <v>0</v>
      </c>
      <c r="AH49" s="4" t="str">
        <f t="shared" si="30"/>
        <v/>
      </c>
      <c r="AI49" s="4" t="str">
        <f t="shared" si="3"/>
        <v/>
      </c>
      <c r="AJ49" s="11">
        <f t="shared" si="4"/>
        <v>0</v>
      </c>
      <c r="AK49" s="4" t="str">
        <f t="shared" si="31"/>
        <v/>
      </c>
      <c r="AL49" s="4">
        <v>5</v>
      </c>
      <c r="AM49" s="4" t="str">
        <f t="shared" si="5"/>
        <v xml:space="preserve"> </v>
      </c>
      <c r="AN49" s="4" t="str">
        <f t="shared" si="6"/>
        <v xml:space="preserve">  </v>
      </c>
      <c r="AO49" s="4" t="str">
        <f t="shared" si="7"/>
        <v/>
      </c>
      <c r="AP49" s="4" t="str">
        <f t="shared" si="8"/>
        <v/>
      </c>
      <c r="AU49" s="4" t="str">
        <f t="shared" si="32"/>
        <v/>
      </c>
      <c r="AV49" s="4" t="str">
        <f t="shared" si="9"/>
        <v/>
      </c>
      <c r="AW49" s="4" t="str">
        <f t="shared" si="10"/>
        <v/>
      </c>
      <c r="AX49" s="4" t="str">
        <f t="shared" si="11"/>
        <v/>
      </c>
      <c r="AY49" s="4" t="str">
        <f t="shared" si="12"/>
        <v/>
      </c>
      <c r="AZ49" s="4" t="str">
        <f t="shared" si="13"/>
        <v/>
      </c>
      <c r="BA49" s="4" t="str">
        <f t="shared" si="14"/>
        <v/>
      </c>
      <c r="BB49" s="4" t="str">
        <f t="shared" si="15"/>
        <v/>
      </c>
      <c r="BC49" s="4">
        <f t="shared" si="16"/>
        <v>0</v>
      </c>
      <c r="BD49" s="4" t="str">
        <f t="shared" si="17"/>
        <v>999:99.99</v>
      </c>
      <c r="BE49" s="4" t="str">
        <f t="shared" si="18"/>
        <v>999:99.99</v>
      </c>
      <c r="BF49" s="4" t="str">
        <f t="shared" si="19"/>
        <v>999:99.99</v>
      </c>
      <c r="BG49" s="4" t="str">
        <f t="shared" si="20"/>
        <v>999:99.99</v>
      </c>
      <c r="BH49" s="4" t="str">
        <f t="shared" si="21"/>
        <v>19000100</v>
      </c>
      <c r="BI49">
        <v>32</v>
      </c>
      <c r="BJ49"/>
      <c r="BK49">
        <v>6</v>
      </c>
      <c r="BL49">
        <f t="shared" si="33"/>
        <v>0</v>
      </c>
      <c r="BM49">
        <f t="shared" si="34"/>
        <v>0</v>
      </c>
    </row>
    <row r="50" spans="1:65" ht="16.5" customHeight="1">
      <c r="A50" s="7" t="str">
        <f t="shared" si="22"/>
        <v/>
      </c>
      <c r="B50" s="26"/>
      <c r="C50" s="48"/>
      <c r="D50" s="64"/>
      <c r="E50" s="65"/>
      <c r="F50" s="65"/>
      <c r="G50" s="65"/>
      <c r="H50" s="65"/>
      <c r="I50" s="149"/>
      <c r="J50" s="150"/>
      <c r="K50" s="149"/>
      <c r="L50" s="150"/>
      <c r="M50" s="60"/>
      <c r="N50" s="61"/>
      <c r="O50" s="41"/>
      <c r="P50" s="29"/>
      <c r="Q50" s="7" t="str">
        <f t="shared" si="23"/>
        <v/>
      </c>
      <c r="R50" s="7" t="str">
        <f t="shared" si="24"/>
        <v/>
      </c>
      <c r="S50" s="7" t="str">
        <f t="shared" si="25"/>
        <v/>
      </c>
      <c r="T50" s="7" t="str">
        <f t="shared" si="26"/>
        <v/>
      </c>
      <c r="U50" s="69" t="str">
        <f t="shared" si="27"/>
        <v/>
      </c>
      <c r="V50" s="106"/>
      <c r="W50" s="9"/>
      <c r="X50" s="11">
        <f t="shared" si="0"/>
        <v>0</v>
      </c>
      <c r="Y50" s="11">
        <f t="shared" si="1"/>
        <v>0</v>
      </c>
      <c r="Z50" s="4" t="str">
        <f t="shared" si="38"/>
        <v/>
      </c>
      <c r="AA50" s="4" t="str">
        <f t="shared" si="38"/>
        <v/>
      </c>
      <c r="AF50" s="4">
        <f t="shared" si="28"/>
        <v>0</v>
      </c>
      <c r="AG50" s="4">
        <f t="shared" si="29"/>
        <v>0</v>
      </c>
      <c r="AH50" s="4" t="str">
        <f t="shared" si="30"/>
        <v/>
      </c>
      <c r="AI50" s="4" t="str">
        <f t="shared" si="3"/>
        <v/>
      </c>
      <c r="AJ50" s="11">
        <f t="shared" si="4"/>
        <v>0</v>
      </c>
      <c r="AK50" s="4" t="str">
        <f t="shared" si="31"/>
        <v/>
      </c>
      <c r="AL50" s="4">
        <v>5</v>
      </c>
      <c r="AM50" s="4" t="str">
        <f t="shared" si="5"/>
        <v xml:space="preserve"> </v>
      </c>
      <c r="AN50" s="4" t="str">
        <f t="shared" si="6"/>
        <v xml:space="preserve">  </v>
      </c>
      <c r="AO50" s="4" t="str">
        <f t="shared" si="7"/>
        <v/>
      </c>
      <c r="AP50" s="4" t="str">
        <f t="shared" si="8"/>
        <v/>
      </c>
      <c r="AU50" s="4" t="str">
        <f t="shared" si="32"/>
        <v/>
      </c>
      <c r="AV50" s="4" t="str">
        <f t="shared" si="9"/>
        <v/>
      </c>
      <c r="AW50" s="4" t="str">
        <f t="shared" si="10"/>
        <v/>
      </c>
      <c r="AX50" s="4" t="str">
        <f t="shared" si="11"/>
        <v/>
      </c>
      <c r="AY50" s="4" t="str">
        <f t="shared" si="12"/>
        <v/>
      </c>
      <c r="AZ50" s="4" t="str">
        <f t="shared" si="13"/>
        <v/>
      </c>
      <c r="BA50" s="4" t="str">
        <f t="shared" si="14"/>
        <v/>
      </c>
      <c r="BB50" s="4" t="str">
        <f t="shared" si="15"/>
        <v/>
      </c>
      <c r="BC50" s="4">
        <f t="shared" si="16"/>
        <v>0</v>
      </c>
      <c r="BD50" s="4" t="str">
        <f t="shared" si="17"/>
        <v>999:99.99</v>
      </c>
      <c r="BE50" s="4" t="str">
        <f t="shared" si="18"/>
        <v>999:99.99</v>
      </c>
      <c r="BF50" s="4" t="str">
        <f t="shared" si="19"/>
        <v>999:99.99</v>
      </c>
      <c r="BG50" s="4" t="str">
        <f t="shared" si="20"/>
        <v>999:99.99</v>
      </c>
      <c r="BH50" s="4" t="str">
        <f t="shared" si="21"/>
        <v>19000100</v>
      </c>
      <c r="BI50">
        <v>33</v>
      </c>
      <c r="BJ50"/>
      <c r="BK50">
        <v>6</v>
      </c>
      <c r="BL50">
        <f t="shared" si="33"/>
        <v>0</v>
      </c>
      <c r="BM50">
        <f t="shared" si="34"/>
        <v>0</v>
      </c>
    </row>
    <row r="51" spans="1:65" ht="16.5" customHeight="1">
      <c r="A51" s="7" t="str">
        <f t="shared" si="22"/>
        <v/>
      </c>
      <c r="B51" s="26"/>
      <c r="C51" s="48"/>
      <c r="D51" s="64"/>
      <c r="E51" s="65"/>
      <c r="F51" s="65"/>
      <c r="G51" s="65"/>
      <c r="H51" s="65"/>
      <c r="I51" s="149"/>
      <c r="J51" s="150"/>
      <c r="K51" s="149"/>
      <c r="L51" s="150"/>
      <c r="M51" s="60"/>
      <c r="N51" s="61"/>
      <c r="O51" s="41"/>
      <c r="P51" s="29"/>
      <c r="Q51" s="7" t="str">
        <f t="shared" si="23"/>
        <v/>
      </c>
      <c r="R51" s="7" t="str">
        <f t="shared" si="24"/>
        <v/>
      </c>
      <c r="S51" s="7" t="str">
        <f t="shared" si="25"/>
        <v/>
      </c>
      <c r="T51" s="7" t="str">
        <f t="shared" si="26"/>
        <v/>
      </c>
      <c r="U51" s="69" t="str">
        <f t="shared" si="27"/>
        <v/>
      </c>
      <c r="V51" s="106"/>
      <c r="W51" s="9"/>
      <c r="X51" s="11">
        <f t="shared" si="0"/>
        <v>0</v>
      </c>
      <c r="Y51" s="11">
        <f t="shared" si="1"/>
        <v>0</v>
      </c>
      <c r="Z51" s="4" t="str">
        <f t="shared" si="38"/>
        <v/>
      </c>
      <c r="AA51" s="4" t="str">
        <f t="shared" si="38"/>
        <v/>
      </c>
      <c r="AF51" s="4">
        <f t="shared" si="28"/>
        <v>0</v>
      </c>
      <c r="AG51" s="4">
        <f t="shared" si="29"/>
        <v>0</v>
      </c>
      <c r="AH51" s="4" t="str">
        <f t="shared" si="30"/>
        <v/>
      </c>
      <c r="AI51" s="4" t="str">
        <f t="shared" si="3"/>
        <v/>
      </c>
      <c r="AJ51" s="11">
        <f t="shared" si="4"/>
        <v>0</v>
      </c>
      <c r="AK51" s="4" t="str">
        <f t="shared" si="31"/>
        <v/>
      </c>
      <c r="AL51" s="4">
        <v>5</v>
      </c>
      <c r="AM51" s="4" t="str">
        <f t="shared" si="5"/>
        <v xml:space="preserve"> </v>
      </c>
      <c r="AN51" s="4" t="str">
        <f t="shared" si="6"/>
        <v xml:space="preserve">  </v>
      </c>
      <c r="AO51" s="4" t="str">
        <f t="shared" si="7"/>
        <v/>
      </c>
      <c r="AP51" s="4" t="str">
        <f t="shared" si="8"/>
        <v/>
      </c>
      <c r="AU51" s="4" t="str">
        <f t="shared" si="32"/>
        <v/>
      </c>
      <c r="AV51" s="4" t="str">
        <f t="shared" si="9"/>
        <v/>
      </c>
      <c r="AW51" s="4" t="str">
        <f t="shared" si="10"/>
        <v/>
      </c>
      <c r="AX51" s="4" t="str">
        <f t="shared" si="11"/>
        <v/>
      </c>
      <c r="AY51" s="4" t="str">
        <f t="shared" si="12"/>
        <v/>
      </c>
      <c r="AZ51" s="4" t="str">
        <f t="shared" si="13"/>
        <v/>
      </c>
      <c r="BA51" s="4" t="str">
        <f t="shared" si="14"/>
        <v/>
      </c>
      <c r="BB51" s="4" t="str">
        <f t="shared" si="15"/>
        <v/>
      </c>
      <c r="BC51" s="4">
        <f t="shared" si="16"/>
        <v>0</v>
      </c>
      <c r="BD51" s="4" t="str">
        <f t="shared" si="17"/>
        <v>999:99.99</v>
      </c>
      <c r="BE51" s="4" t="str">
        <f t="shared" si="18"/>
        <v>999:99.99</v>
      </c>
      <c r="BF51" s="4" t="str">
        <f t="shared" si="19"/>
        <v>999:99.99</v>
      </c>
      <c r="BG51" s="4" t="str">
        <f t="shared" si="20"/>
        <v>999:99.99</v>
      </c>
      <c r="BH51" s="4" t="str">
        <f t="shared" si="21"/>
        <v>19000100</v>
      </c>
      <c r="BI51">
        <v>34</v>
      </c>
      <c r="BJ51"/>
      <c r="BK51">
        <v>6</v>
      </c>
      <c r="BL51">
        <f t="shared" si="33"/>
        <v>0</v>
      </c>
      <c r="BM51">
        <f t="shared" si="34"/>
        <v>0</v>
      </c>
    </row>
    <row r="52" spans="1:65" ht="16.5" customHeight="1">
      <c r="A52" s="7" t="str">
        <f t="shared" si="22"/>
        <v/>
      </c>
      <c r="B52" s="26"/>
      <c r="C52" s="48"/>
      <c r="D52" s="64"/>
      <c r="E52" s="65"/>
      <c r="F52" s="65"/>
      <c r="G52" s="65"/>
      <c r="H52" s="65"/>
      <c r="I52" s="149"/>
      <c r="J52" s="150"/>
      <c r="K52" s="149"/>
      <c r="L52" s="150"/>
      <c r="M52" s="60"/>
      <c r="N52" s="61"/>
      <c r="O52" s="41"/>
      <c r="P52" s="29"/>
      <c r="Q52" s="7" t="str">
        <f t="shared" si="23"/>
        <v/>
      </c>
      <c r="R52" s="7" t="str">
        <f t="shared" si="24"/>
        <v/>
      </c>
      <c r="S52" s="7" t="str">
        <f t="shared" si="25"/>
        <v/>
      </c>
      <c r="T52" s="7" t="str">
        <f t="shared" si="26"/>
        <v/>
      </c>
      <c r="U52" s="69" t="str">
        <f t="shared" si="27"/>
        <v/>
      </c>
      <c r="V52" s="106"/>
      <c r="W52" s="9"/>
      <c r="X52" s="11">
        <f t="shared" si="0"/>
        <v>0</v>
      </c>
      <c r="Y52" s="11">
        <f t="shared" si="1"/>
        <v>0</v>
      </c>
      <c r="Z52" s="4" t="str">
        <f t="shared" si="38"/>
        <v/>
      </c>
      <c r="AA52" s="4" t="str">
        <f t="shared" si="38"/>
        <v/>
      </c>
      <c r="AF52" s="4">
        <f t="shared" si="28"/>
        <v>0</v>
      </c>
      <c r="AG52" s="4">
        <f t="shared" si="29"/>
        <v>0</v>
      </c>
      <c r="AH52" s="4" t="str">
        <f t="shared" si="30"/>
        <v/>
      </c>
      <c r="AI52" s="4" t="str">
        <f t="shared" si="3"/>
        <v/>
      </c>
      <c r="AJ52" s="11">
        <f t="shared" si="4"/>
        <v>0</v>
      </c>
      <c r="AK52" s="4" t="str">
        <f t="shared" si="31"/>
        <v/>
      </c>
      <c r="AL52" s="4">
        <v>5</v>
      </c>
      <c r="AM52" s="4" t="str">
        <f t="shared" si="5"/>
        <v xml:space="preserve"> </v>
      </c>
      <c r="AN52" s="4" t="str">
        <f t="shared" si="6"/>
        <v xml:space="preserve">  </v>
      </c>
      <c r="AO52" s="4" t="str">
        <f t="shared" si="7"/>
        <v/>
      </c>
      <c r="AP52" s="4" t="str">
        <f t="shared" si="8"/>
        <v/>
      </c>
      <c r="AU52" s="4" t="str">
        <f t="shared" si="32"/>
        <v/>
      </c>
      <c r="AV52" s="4" t="str">
        <f t="shared" si="9"/>
        <v/>
      </c>
      <c r="AW52" s="4" t="str">
        <f t="shared" si="10"/>
        <v/>
      </c>
      <c r="AX52" s="4" t="str">
        <f t="shared" si="11"/>
        <v/>
      </c>
      <c r="AY52" s="4" t="str">
        <f t="shared" si="12"/>
        <v/>
      </c>
      <c r="AZ52" s="4" t="str">
        <f t="shared" si="13"/>
        <v/>
      </c>
      <c r="BA52" s="4" t="str">
        <f t="shared" si="14"/>
        <v/>
      </c>
      <c r="BB52" s="4" t="str">
        <f t="shared" si="15"/>
        <v/>
      </c>
      <c r="BC52" s="4">
        <f t="shared" si="16"/>
        <v>0</v>
      </c>
      <c r="BD52" s="4" t="str">
        <f t="shared" si="17"/>
        <v>999:99.99</v>
      </c>
      <c r="BE52" s="4" t="str">
        <f t="shared" si="18"/>
        <v>999:99.99</v>
      </c>
      <c r="BF52" s="4" t="str">
        <f t="shared" si="19"/>
        <v>999:99.99</v>
      </c>
      <c r="BG52" s="4" t="str">
        <f t="shared" si="20"/>
        <v>999:99.99</v>
      </c>
      <c r="BH52" s="4" t="str">
        <f t="shared" si="21"/>
        <v>19000100</v>
      </c>
      <c r="BI52">
        <v>35</v>
      </c>
      <c r="BJ52"/>
      <c r="BK52">
        <v>6</v>
      </c>
      <c r="BL52">
        <f t="shared" si="33"/>
        <v>0</v>
      </c>
      <c r="BM52">
        <f t="shared" si="34"/>
        <v>0</v>
      </c>
    </row>
    <row r="53" spans="1:65" ht="16.5" customHeight="1">
      <c r="A53" s="7" t="str">
        <f t="shared" si="22"/>
        <v/>
      </c>
      <c r="B53" s="26"/>
      <c r="C53" s="48"/>
      <c r="D53" s="64"/>
      <c r="E53" s="65"/>
      <c r="F53" s="65"/>
      <c r="G53" s="65"/>
      <c r="H53" s="65"/>
      <c r="I53" s="149"/>
      <c r="J53" s="150"/>
      <c r="K53" s="149"/>
      <c r="L53" s="150"/>
      <c r="M53" s="60"/>
      <c r="N53" s="61"/>
      <c r="O53" s="41"/>
      <c r="P53" s="29"/>
      <c r="Q53" s="7" t="str">
        <f t="shared" si="23"/>
        <v/>
      </c>
      <c r="R53" s="7" t="str">
        <f t="shared" si="24"/>
        <v/>
      </c>
      <c r="S53" s="7" t="str">
        <f t="shared" si="25"/>
        <v/>
      </c>
      <c r="T53" s="7" t="str">
        <f t="shared" si="26"/>
        <v/>
      </c>
      <c r="U53" s="69" t="str">
        <f t="shared" si="27"/>
        <v/>
      </c>
      <c r="V53" s="106"/>
      <c r="W53" s="9"/>
      <c r="X53" s="11">
        <f t="shared" si="0"/>
        <v>0</v>
      </c>
      <c r="Y53" s="11">
        <f t="shared" si="1"/>
        <v>0</v>
      </c>
      <c r="Z53" s="4" t="str">
        <f t="shared" si="38"/>
        <v/>
      </c>
      <c r="AA53" s="4" t="str">
        <f t="shared" si="38"/>
        <v/>
      </c>
      <c r="AF53" s="4">
        <f t="shared" si="28"/>
        <v>0</v>
      </c>
      <c r="AG53" s="4">
        <f t="shared" si="29"/>
        <v>0</v>
      </c>
      <c r="AH53" s="4" t="str">
        <f t="shared" si="30"/>
        <v/>
      </c>
      <c r="AI53" s="4" t="str">
        <f t="shared" si="3"/>
        <v/>
      </c>
      <c r="AJ53" s="11">
        <f t="shared" si="4"/>
        <v>0</v>
      </c>
      <c r="AK53" s="4" t="str">
        <f t="shared" si="31"/>
        <v/>
      </c>
      <c r="AL53" s="4">
        <v>5</v>
      </c>
      <c r="AM53" s="4" t="str">
        <f t="shared" si="5"/>
        <v xml:space="preserve"> </v>
      </c>
      <c r="AN53" s="4" t="str">
        <f t="shared" si="6"/>
        <v xml:space="preserve">  </v>
      </c>
      <c r="AO53" s="4" t="str">
        <f t="shared" si="7"/>
        <v/>
      </c>
      <c r="AP53" s="4" t="str">
        <f t="shared" si="8"/>
        <v/>
      </c>
      <c r="AU53" s="4" t="str">
        <f t="shared" si="32"/>
        <v/>
      </c>
      <c r="AV53" s="4" t="str">
        <f t="shared" si="9"/>
        <v/>
      </c>
      <c r="AW53" s="4" t="str">
        <f t="shared" si="10"/>
        <v/>
      </c>
      <c r="AX53" s="4" t="str">
        <f t="shared" si="11"/>
        <v/>
      </c>
      <c r="AY53" s="4" t="str">
        <f t="shared" si="12"/>
        <v/>
      </c>
      <c r="AZ53" s="4" t="str">
        <f t="shared" si="13"/>
        <v/>
      </c>
      <c r="BA53" s="4" t="str">
        <f t="shared" si="14"/>
        <v/>
      </c>
      <c r="BB53" s="4" t="str">
        <f t="shared" si="15"/>
        <v/>
      </c>
      <c r="BC53" s="4">
        <f t="shared" si="16"/>
        <v>0</v>
      </c>
      <c r="BD53" s="4" t="str">
        <f t="shared" si="17"/>
        <v>999:99.99</v>
      </c>
      <c r="BE53" s="4" t="str">
        <f t="shared" si="18"/>
        <v>999:99.99</v>
      </c>
      <c r="BF53" s="4" t="str">
        <f t="shared" si="19"/>
        <v>999:99.99</v>
      </c>
      <c r="BG53" s="4" t="str">
        <f t="shared" si="20"/>
        <v>999:99.99</v>
      </c>
      <c r="BH53" s="4" t="str">
        <f t="shared" si="21"/>
        <v>19000100</v>
      </c>
      <c r="BI53">
        <v>36</v>
      </c>
      <c r="BJ53"/>
      <c r="BK53">
        <v>6</v>
      </c>
      <c r="BL53">
        <f t="shared" si="33"/>
        <v>0</v>
      </c>
      <c r="BM53">
        <f t="shared" si="34"/>
        <v>0</v>
      </c>
    </row>
    <row r="54" spans="1:65" ht="16.5" customHeight="1">
      <c r="A54" s="7" t="str">
        <f t="shared" si="22"/>
        <v/>
      </c>
      <c r="B54" s="26"/>
      <c r="C54" s="48"/>
      <c r="D54" s="64"/>
      <c r="E54" s="65"/>
      <c r="F54" s="65"/>
      <c r="G54" s="65"/>
      <c r="H54" s="65"/>
      <c r="I54" s="149"/>
      <c r="J54" s="150"/>
      <c r="K54" s="149"/>
      <c r="L54" s="150"/>
      <c r="M54" s="60"/>
      <c r="N54" s="61"/>
      <c r="O54" s="41"/>
      <c r="P54" s="29"/>
      <c r="Q54" s="7" t="str">
        <f t="shared" si="23"/>
        <v/>
      </c>
      <c r="R54" s="7" t="str">
        <f t="shared" si="24"/>
        <v/>
      </c>
      <c r="S54" s="7" t="str">
        <f t="shared" si="25"/>
        <v/>
      </c>
      <c r="T54" s="7" t="str">
        <f t="shared" si="26"/>
        <v/>
      </c>
      <c r="U54" s="69" t="str">
        <f t="shared" si="27"/>
        <v/>
      </c>
      <c r="V54" s="106"/>
      <c r="W54" s="9"/>
      <c r="X54" s="11">
        <f t="shared" si="0"/>
        <v>0</v>
      </c>
      <c r="Y54" s="11">
        <f t="shared" si="1"/>
        <v>0</v>
      </c>
      <c r="Z54" s="4" t="str">
        <f t="shared" si="38"/>
        <v/>
      </c>
      <c r="AA54" s="4" t="str">
        <f t="shared" si="38"/>
        <v/>
      </c>
      <c r="AF54" s="4">
        <f t="shared" si="28"/>
        <v>0</v>
      </c>
      <c r="AG54" s="4">
        <f t="shared" si="29"/>
        <v>0</v>
      </c>
      <c r="AH54" s="4" t="str">
        <f t="shared" si="30"/>
        <v/>
      </c>
      <c r="AI54" s="4" t="str">
        <f t="shared" si="3"/>
        <v/>
      </c>
      <c r="AJ54" s="11">
        <f t="shared" si="4"/>
        <v>0</v>
      </c>
      <c r="AK54" s="4" t="str">
        <f t="shared" si="31"/>
        <v/>
      </c>
      <c r="AL54" s="4">
        <v>5</v>
      </c>
      <c r="AM54" s="4" t="str">
        <f t="shared" si="5"/>
        <v xml:space="preserve"> </v>
      </c>
      <c r="AN54" s="4" t="str">
        <f t="shared" si="6"/>
        <v xml:space="preserve">  </v>
      </c>
      <c r="AO54" s="4" t="str">
        <f t="shared" si="7"/>
        <v/>
      </c>
      <c r="AP54" s="4" t="str">
        <f t="shared" si="8"/>
        <v/>
      </c>
      <c r="AU54" s="4" t="str">
        <f t="shared" si="32"/>
        <v/>
      </c>
      <c r="AV54" s="4" t="str">
        <f t="shared" si="9"/>
        <v/>
      </c>
      <c r="AW54" s="4" t="str">
        <f t="shared" si="10"/>
        <v/>
      </c>
      <c r="AX54" s="4" t="str">
        <f t="shared" si="11"/>
        <v/>
      </c>
      <c r="AY54" s="4" t="str">
        <f t="shared" si="12"/>
        <v/>
      </c>
      <c r="AZ54" s="4" t="str">
        <f t="shared" si="13"/>
        <v/>
      </c>
      <c r="BA54" s="4" t="str">
        <f t="shared" si="14"/>
        <v/>
      </c>
      <c r="BB54" s="4" t="str">
        <f t="shared" si="15"/>
        <v/>
      </c>
      <c r="BC54" s="4">
        <f t="shared" si="16"/>
        <v>0</v>
      </c>
      <c r="BD54" s="4" t="str">
        <f t="shared" si="17"/>
        <v>999:99.99</v>
      </c>
      <c r="BE54" s="4" t="str">
        <f t="shared" si="18"/>
        <v>999:99.99</v>
      </c>
      <c r="BF54" s="4" t="str">
        <f t="shared" si="19"/>
        <v>999:99.99</v>
      </c>
      <c r="BG54" s="4" t="str">
        <f t="shared" si="20"/>
        <v>999:99.99</v>
      </c>
      <c r="BH54" s="4" t="str">
        <f t="shared" si="21"/>
        <v>19000100</v>
      </c>
      <c r="BI54">
        <v>37</v>
      </c>
      <c r="BJ54"/>
      <c r="BK54">
        <v>6</v>
      </c>
      <c r="BL54">
        <f t="shared" si="33"/>
        <v>0</v>
      </c>
      <c r="BM54">
        <f t="shared" si="34"/>
        <v>0</v>
      </c>
    </row>
    <row r="55" spans="1:65" ht="16.5" customHeight="1">
      <c r="A55" s="7" t="str">
        <f t="shared" si="22"/>
        <v/>
      </c>
      <c r="B55" s="26"/>
      <c r="C55" s="48"/>
      <c r="D55" s="64"/>
      <c r="E55" s="65"/>
      <c r="F55" s="65"/>
      <c r="G55" s="65"/>
      <c r="H55" s="65"/>
      <c r="I55" s="149"/>
      <c r="J55" s="150"/>
      <c r="K55" s="149"/>
      <c r="L55" s="150"/>
      <c r="M55" s="60"/>
      <c r="N55" s="61"/>
      <c r="O55" s="41"/>
      <c r="P55" s="29"/>
      <c r="Q55" s="7" t="str">
        <f t="shared" si="23"/>
        <v/>
      </c>
      <c r="R55" s="7" t="str">
        <f t="shared" si="24"/>
        <v/>
      </c>
      <c r="S55" s="7" t="str">
        <f t="shared" si="25"/>
        <v/>
      </c>
      <c r="T55" s="7" t="str">
        <f t="shared" si="26"/>
        <v/>
      </c>
      <c r="U55" s="69" t="str">
        <f t="shared" si="27"/>
        <v/>
      </c>
      <c r="V55" s="106"/>
      <c r="W55" s="9"/>
      <c r="X55" s="11">
        <f t="shared" si="0"/>
        <v>0</v>
      </c>
      <c r="Y55" s="11">
        <f t="shared" si="1"/>
        <v>0</v>
      </c>
      <c r="Z55" s="4" t="str">
        <f t="shared" si="38"/>
        <v/>
      </c>
      <c r="AA55" s="4" t="str">
        <f t="shared" si="38"/>
        <v/>
      </c>
      <c r="AF55" s="4">
        <f t="shared" si="28"/>
        <v>0</v>
      </c>
      <c r="AG55" s="4">
        <f t="shared" si="29"/>
        <v>0</v>
      </c>
      <c r="AH55" s="4" t="str">
        <f t="shared" si="30"/>
        <v/>
      </c>
      <c r="AI55" s="4" t="str">
        <f t="shared" si="3"/>
        <v/>
      </c>
      <c r="AJ55" s="11">
        <f t="shared" si="4"/>
        <v>0</v>
      </c>
      <c r="AK55" s="4" t="str">
        <f t="shared" si="31"/>
        <v/>
      </c>
      <c r="AL55" s="4">
        <v>5</v>
      </c>
      <c r="AM55" s="4" t="str">
        <f t="shared" si="5"/>
        <v xml:space="preserve"> </v>
      </c>
      <c r="AN55" s="4" t="str">
        <f t="shared" si="6"/>
        <v xml:space="preserve">  </v>
      </c>
      <c r="AO55" s="4" t="str">
        <f t="shared" si="7"/>
        <v/>
      </c>
      <c r="AP55" s="4" t="str">
        <f t="shared" si="8"/>
        <v/>
      </c>
      <c r="AU55" s="4" t="str">
        <f t="shared" si="32"/>
        <v/>
      </c>
      <c r="AV55" s="4" t="str">
        <f t="shared" si="9"/>
        <v/>
      </c>
      <c r="AW55" s="4" t="str">
        <f t="shared" si="10"/>
        <v/>
      </c>
      <c r="AX55" s="4" t="str">
        <f t="shared" si="11"/>
        <v/>
      </c>
      <c r="AY55" s="4" t="str">
        <f t="shared" si="12"/>
        <v/>
      </c>
      <c r="AZ55" s="4" t="str">
        <f t="shared" si="13"/>
        <v/>
      </c>
      <c r="BA55" s="4" t="str">
        <f t="shared" si="14"/>
        <v/>
      </c>
      <c r="BB55" s="4" t="str">
        <f t="shared" si="15"/>
        <v/>
      </c>
      <c r="BC55" s="4">
        <f t="shared" si="16"/>
        <v>0</v>
      </c>
      <c r="BD55" s="4" t="str">
        <f t="shared" si="17"/>
        <v>999:99.99</v>
      </c>
      <c r="BE55" s="4" t="str">
        <f t="shared" si="18"/>
        <v>999:99.99</v>
      </c>
      <c r="BF55" s="4" t="str">
        <f t="shared" si="19"/>
        <v>999:99.99</v>
      </c>
      <c r="BG55" s="4" t="str">
        <f t="shared" si="20"/>
        <v>999:99.99</v>
      </c>
      <c r="BH55" s="4" t="str">
        <f t="shared" si="21"/>
        <v>19000100</v>
      </c>
      <c r="BI55">
        <v>38</v>
      </c>
      <c r="BJ55"/>
      <c r="BK55">
        <v>6</v>
      </c>
      <c r="BL55">
        <f t="shared" si="33"/>
        <v>0</v>
      </c>
      <c r="BM55">
        <f t="shared" si="34"/>
        <v>0</v>
      </c>
    </row>
    <row r="56" spans="1:65" ht="16.5" customHeight="1">
      <c r="A56" s="7" t="str">
        <f t="shared" si="22"/>
        <v/>
      </c>
      <c r="B56" s="26"/>
      <c r="C56" s="48"/>
      <c r="D56" s="64"/>
      <c r="E56" s="65"/>
      <c r="F56" s="65"/>
      <c r="G56" s="65"/>
      <c r="H56" s="65"/>
      <c r="I56" s="149"/>
      <c r="J56" s="150"/>
      <c r="K56" s="149"/>
      <c r="L56" s="150"/>
      <c r="M56" s="60"/>
      <c r="N56" s="61"/>
      <c r="O56" s="41"/>
      <c r="P56" s="29"/>
      <c r="Q56" s="7" t="str">
        <f t="shared" si="23"/>
        <v/>
      </c>
      <c r="R56" s="7" t="str">
        <f t="shared" si="24"/>
        <v/>
      </c>
      <c r="S56" s="7" t="str">
        <f t="shared" si="25"/>
        <v/>
      </c>
      <c r="T56" s="7" t="str">
        <f t="shared" si="26"/>
        <v/>
      </c>
      <c r="U56" s="69" t="str">
        <f t="shared" si="27"/>
        <v/>
      </c>
      <c r="V56" s="106"/>
      <c r="W56" s="9"/>
      <c r="X56" s="11">
        <f t="shared" si="0"/>
        <v>0</v>
      </c>
      <c r="Y56" s="11">
        <f t="shared" si="1"/>
        <v>0</v>
      </c>
      <c r="Z56" s="4" t="str">
        <f t="shared" si="38"/>
        <v/>
      </c>
      <c r="AA56" s="4" t="str">
        <f t="shared" si="38"/>
        <v/>
      </c>
      <c r="AF56" s="4">
        <f t="shared" si="28"/>
        <v>0</v>
      </c>
      <c r="AG56" s="4">
        <f t="shared" si="29"/>
        <v>0</v>
      </c>
      <c r="AH56" s="4" t="str">
        <f t="shared" si="30"/>
        <v/>
      </c>
      <c r="AI56" s="4" t="str">
        <f t="shared" si="3"/>
        <v/>
      </c>
      <c r="AJ56" s="11">
        <f t="shared" si="4"/>
        <v>0</v>
      </c>
      <c r="AK56" s="4" t="str">
        <f t="shared" si="31"/>
        <v/>
      </c>
      <c r="AL56" s="4">
        <v>5</v>
      </c>
      <c r="AM56" s="4" t="str">
        <f t="shared" si="5"/>
        <v xml:space="preserve"> </v>
      </c>
      <c r="AN56" s="4" t="str">
        <f t="shared" si="6"/>
        <v xml:space="preserve">  </v>
      </c>
      <c r="AO56" s="4" t="str">
        <f t="shared" si="7"/>
        <v/>
      </c>
      <c r="AP56" s="4" t="str">
        <f t="shared" si="8"/>
        <v/>
      </c>
      <c r="AU56" s="4" t="str">
        <f t="shared" si="32"/>
        <v/>
      </c>
      <c r="AV56" s="4" t="str">
        <f t="shared" si="9"/>
        <v/>
      </c>
      <c r="AW56" s="4" t="str">
        <f t="shared" si="10"/>
        <v/>
      </c>
      <c r="AX56" s="4" t="str">
        <f t="shared" si="11"/>
        <v/>
      </c>
      <c r="AY56" s="4" t="str">
        <f t="shared" si="12"/>
        <v/>
      </c>
      <c r="AZ56" s="4" t="str">
        <f t="shared" si="13"/>
        <v/>
      </c>
      <c r="BA56" s="4" t="str">
        <f t="shared" si="14"/>
        <v/>
      </c>
      <c r="BB56" s="4" t="str">
        <f t="shared" si="15"/>
        <v/>
      </c>
      <c r="BC56" s="4">
        <f t="shared" si="16"/>
        <v>0</v>
      </c>
      <c r="BD56" s="4" t="str">
        <f t="shared" si="17"/>
        <v>999:99.99</v>
      </c>
      <c r="BE56" s="4" t="str">
        <f t="shared" si="18"/>
        <v>999:99.99</v>
      </c>
      <c r="BF56" s="4" t="str">
        <f t="shared" si="19"/>
        <v>999:99.99</v>
      </c>
      <c r="BG56" s="4" t="str">
        <f t="shared" si="20"/>
        <v>999:99.99</v>
      </c>
      <c r="BH56" s="4" t="str">
        <f t="shared" si="21"/>
        <v>19000100</v>
      </c>
      <c r="BI56">
        <v>39</v>
      </c>
      <c r="BJ56"/>
      <c r="BK56">
        <v>6</v>
      </c>
      <c r="BL56">
        <f t="shared" si="33"/>
        <v>0</v>
      </c>
      <c r="BM56">
        <f t="shared" si="34"/>
        <v>0</v>
      </c>
    </row>
    <row r="57" spans="1:65" ht="16.5" customHeight="1">
      <c r="A57" s="7" t="str">
        <f t="shared" si="22"/>
        <v/>
      </c>
      <c r="B57" s="26"/>
      <c r="C57" s="48"/>
      <c r="D57" s="64"/>
      <c r="E57" s="65"/>
      <c r="F57" s="65"/>
      <c r="G57" s="65"/>
      <c r="H57" s="65"/>
      <c r="I57" s="149"/>
      <c r="J57" s="150"/>
      <c r="K57" s="149"/>
      <c r="L57" s="150"/>
      <c r="M57" s="60"/>
      <c r="N57" s="61"/>
      <c r="O57" s="41"/>
      <c r="P57" s="29"/>
      <c r="Q57" s="7" t="str">
        <f t="shared" si="23"/>
        <v/>
      </c>
      <c r="R57" s="7" t="str">
        <f t="shared" si="24"/>
        <v/>
      </c>
      <c r="S57" s="7" t="str">
        <f t="shared" si="25"/>
        <v/>
      </c>
      <c r="T57" s="7" t="str">
        <f t="shared" si="26"/>
        <v/>
      </c>
      <c r="U57" s="69" t="str">
        <f t="shared" si="27"/>
        <v/>
      </c>
      <c r="V57" s="106"/>
      <c r="W57" s="9"/>
      <c r="X57" s="11">
        <f t="shared" si="0"/>
        <v>0</v>
      </c>
      <c r="Y57" s="11">
        <f t="shared" si="1"/>
        <v>0</v>
      </c>
      <c r="Z57" s="4" t="str">
        <f t="shared" si="38"/>
        <v/>
      </c>
      <c r="AA57" s="4" t="str">
        <f t="shared" si="38"/>
        <v/>
      </c>
      <c r="AF57" s="4">
        <f t="shared" si="28"/>
        <v>0</v>
      </c>
      <c r="AG57" s="4">
        <f t="shared" si="29"/>
        <v>0</v>
      </c>
      <c r="AH57" s="4" t="str">
        <f t="shared" si="30"/>
        <v/>
      </c>
      <c r="AI57" s="4" t="str">
        <f t="shared" si="3"/>
        <v/>
      </c>
      <c r="AJ57" s="11">
        <f t="shared" si="4"/>
        <v>0</v>
      </c>
      <c r="AK57" s="4" t="str">
        <f t="shared" si="31"/>
        <v/>
      </c>
      <c r="AL57" s="4">
        <v>5</v>
      </c>
      <c r="AM57" s="4" t="str">
        <f t="shared" si="5"/>
        <v xml:space="preserve"> </v>
      </c>
      <c r="AN57" s="4" t="str">
        <f t="shared" si="6"/>
        <v xml:space="preserve">  </v>
      </c>
      <c r="AO57" s="4" t="str">
        <f t="shared" si="7"/>
        <v/>
      </c>
      <c r="AP57" s="4" t="str">
        <f t="shared" si="8"/>
        <v/>
      </c>
      <c r="AU57" s="4" t="str">
        <f t="shared" si="32"/>
        <v/>
      </c>
      <c r="AV57" s="4" t="str">
        <f t="shared" si="9"/>
        <v/>
      </c>
      <c r="AW57" s="4" t="str">
        <f t="shared" si="10"/>
        <v/>
      </c>
      <c r="AX57" s="4" t="str">
        <f t="shared" si="11"/>
        <v/>
      </c>
      <c r="AY57" s="4" t="str">
        <f t="shared" si="12"/>
        <v/>
      </c>
      <c r="AZ57" s="4" t="str">
        <f t="shared" si="13"/>
        <v/>
      </c>
      <c r="BA57" s="4" t="str">
        <f t="shared" si="14"/>
        <v/>
      </c>
      <c r="BB57" s="4" t="str">
        <f t="shared" si="15"/>
        <v/>
      </c>
      <c r="BC57" s="4">
        <f t="shared" si="16"/>
        <v>0</v>
      </c>
      <c r="BD57" s="4" t="str">
        <f t="shared" si="17"/>
        <v>999:99.99</v>
      </c>
      <c r="BE57" s="4" t="str">
        <f t="shared" si="18"/>
        <v>999:99.99</v>
      </c>
      <c r="BF57" s="4" t="str">
        <f t="shared" si="19"/>
        <v>999:99.99</v>
      </c>
      <c r="BG57" s="4" t="str">
        <f t="shared" si="20"/>
        <v>999:99.99</v>
      </c>
      <c r="BH57" s="4" t="str">
        <f t="shared" si="21"/>
        <v>19000100</v>
      </c>
      <c r="BI57">
        <v>40</v>
      </c>
      <c r="BJ57"/>
      <c r="BK57">
        <v>7</v>
      </c>
      <c r="BL57">
        <f t="shared" si="33"/>
        <v>0</v>
      </c>
      <c r="BM57">
        <f t="shared" si="34"/>
        <v>0</v>
      </c>
    </row>
    <row r="58" spans="1:65" ht="16.5" customHeight="1">
      <c r="A58" s="7" t="str">
        <f t="shared" si="22"/>
        <v/>
      </c>
      <c r="B58" s="26"/>
      <c r="C58" s="48"/>
      <c r="D58" s="64"/>
      <c r="E58" s="65"/>
      <c r="F58" s="65"/>
      <c r="G58" s="65"/>
      <c r="H58" s="65"/>
      <c r="I58" s="149"/>
      <c r="J58" s="150"/>
      <c r="K58" s="149"/>
      <c r="L58" s="150"/>
      <c r="M58" s="60"/>
      <c r="N58" s="61"/>
      <c r="O58" s="41"/>
      <c r="P58" s="29"/>
      <c r="Q58" s="7" t="str">
        <f t="shared" si="23"/>
        <v/>
      </c>
      <c r="R58" s="7" t="str">
        <f t="shared" si="24"/>
        <v/>
      </c>
      <c r="S58" s="7" t="str">
        <f t="shared" si="25"/>
        <v/>
      </c>
      <c r="T58" s="7" t="str">
        <f t="shared" si="26"/>
        <v/>
      </c>
      <c r="U58" s="69" t="str">
        <f t="shared" si="27"/>
        <v/>
      </c>
      <c r="V58" s="106"/>
      <c r="W58" s="9"/>
      <c r="X58" s="11">
        <f t="shared" si="0"/>
        <v>0</v>
      </c>
      <c r="Y58" s="11">
        <f t="shared" si="1"/>
        <v>0</v>
      </c>
      <c r="Z58" s="4" t="str">
        <f t="shared" si="38"/>
        <v/>
      </c>
      <c r="AA58" s="4" t="str">
        <f t="shared" si="38"/>
        <v/>
      </c>
      <c r="AF58" s="4">
        <f t="shared" si="28"/>
        <v>0</v>
      </c>
      <c r="AG58" s="4">
        <f t="shared" si="29"/>
        <v>0</v>
      </c>
      <c r="AH58" s="4" t="str">
        <f t="shared" si="30"/>
        <v/>
      </c>
      <c r="AI58" s="4" t="str">
        <f t="shared" si="3"/>
        <v/>
      </c>
      <c r="AJ58" s="11">
        <f t="shared" si="4"/>
        <v>0</v>
      </c>
      <c r="AK58" s="4" t="str">
        <f t="shared" si="31"/>
        <v/>
      </c>
      <c r="AL58" s="4">
        <v>5</v>
      </c>
      <c r="AM58" s="4" t="str">
        <f t="shared" si="5"/>
        <v xml:space="preserve"> </v>
      </c>
      <c r="AN58" s="4" t="str">
        <f t="shared" si="6"/>
        <v xml:space="preserve">  </v>
      </c>
      <c r="AO58" s="4" t="str">
        <f t="shared" si="7"/>
        <v/>
      </c>
      <c r="AP58" s="4" t="str">
        <f t="shared" si="8"/>
        <v/>
      </c>
      <c r="AU58" s="4" t="str">
        <f t="shared" si="32"/>
        <v/>
      </c>
      <c r="AV58" s="4" t="str">
        <f t="shared" si="9"/>
        <v/>
      </c>
      <c r="AW58" s="4" t="str">
        <f t="shared" si="10"/>
        <v/>
      </c>
      <c r="AX58" s="4" t="str">
        <f t="shared" si="11"/>
        <v/>
      </c>
      <c r="AY58" s="4" t="str">
        <f t="shared" si="12"/>
        <v/>
      </c>
      <c r="AZ58" s="4" t="str">
        <f t="shared" si="13"/>
        <v/>
      </c>
      <c r="BA58" s="4" t="str">
        <f t="shared" si="14"/>
        <v/>
      </c>
      <c r="BB58" s="4" t="str">
        <f t="shared" si="15"/>
        <v/>
      </c>
      <c r="BC58" s="4">
        <f t="shared" si="16"/>
        <v>0</v>
      </c>
      <c r="BD58" s="4" t="str">
        <f t="shared" si="17"/>
        <v>999:99.99</v>
      </c>
      <c r="BE58" s="4" t="str">
        <f t="shared" si="18"/>
        <v>999:99.99</v>
      </c>
      <c r="BF58" s="4" t="str">
        <f t="shared" si="19"/>
        <v>999:99.99</v>
      </c>
      <c r="BG58" s="4" t="str">
        <f t="shared" si="20"/>
        <v>999:99.99</v>
      </c>
      <c r="BH58" s="4" t="str">
        <f t="shared" si="21"/>
        <v>19000100</v>
      </c>
      <c r="BI58">
        <v>41</v>
      </c>
      <c r="BJ58"/>
      <c r="BK58">
        <v>7</v>
      </c>
      <c r="BL58">
        <f t="shared" si="33"/>
        <v>0</v>
      </c>
      <c r="BM58">
        <f t="shared" si="34"/>
        <v>0</v>
      </c>
    </row>
    <row r="59" spans="1:65" ht="16.5" customHeight="1">
      <c r="A59" s="7" t="str">
        <f t="shared" si="22"/>
        <v/>
      </c>
      <c r="B59" s="26"/>
      <c r="C59" s="48"/>
      <c r="D59" s="64"/>
      <c r="E59" s="65"/>
      <c r="F59" s="65"/>
      <c r="G59" s="65"/>
      <c r="H59" s="65"/>
      <c r="I59" s="149"/>
      <c r="J59" s="150"/>
      <c r="K59" s="149"/>
      <c r="L59" s="150"/>
      <c r="M59" s="60"/>
      <c r="N59" s="61"/>
      <c r="O59" s="41"/>
      <c r="P59" s="29"/>
      <c r="Q59" s="7" t="str">
        <f t="shared" si="23"/>
        <v/>
      </c>
      <c r="R59" s="7" t="str">
        <f t="shared" si="24"/>
        <v/>
      </c>
      <c r="S59" s="7" t="str">
        <f t="shared" si="25"/>
        <v/>
      </c>
      <c r="T59" s="7" t="str">
        <f t="shared" si="26"/>
        <v/>
      </c>
      <c r="U59" s="69" t="str">
        <f t="shared" si="27"/>
        <v/>
      </c>
      <c r="V59" s="106"/>
      <c r="W59" s="9"/>
      <c r="X59" s="11">
        <f t="shared" si="0"/>
        <v>0</v>
      </c>
      <c r="Y59" s="11">
        <f t="shared" si="1"/>
        <v>0</v>
      </c>
      <c r="Z59" s="4" t="str">
        <f t="shared" si="38"/>
        <v/>
      </c>
      <c r="AA59" s="4" t="str">
        <f t="shared" si="38"/>
        <v/>
      </c>
      <c r="AF59" s="4">
        <f t="shared" si="28"/>
        <v>0</v>
      </c>
      <c r="AG59" s="4">
        <f t="shared" si="29"/>
        <v>0</v>
      </c>
      <c r="AH59" s="4" t="str">
        <f t="shared" si="30"/>
        <v/>
      </c>
      <c r="AI59" s="4" t="str">
        <f t="shared" si="3"/>
        <v/>
      </c>
      <c r="AJ59" s="11">
        <f t="shared" si="4"/>
        <v>0</v>
      </c>
      <c r="AK59" s="4" t="str">
        <f t="shared" si="31"/>
        <v/>
      </c>
      <c r="AL59" s="4">
        <v>5</v>
      </c>
      <c r="AM59" s="4" t="str">
        <f t="shared" si="5"/>
        <v xml:space="preserve"> </v>
      </c>
      <c r="AN59" s="4" t="str">
        <f t="shared" si="6"/>
        <v xml:space="preserve">  </v>
      </c>
      <c r="AO59" s="4" t="str">
        <f t="shared" si="7"/>
        <v/>
      </c>
      <c r="AP59" s="4" t="str">
        <f t="shared" si="8"/>
        <v/>
      </c>
      <c r="AU59" s="4" t="str">
        <f t="shared" si="32"/>
        <v/>
      </c>
      <c r="AV59" s="4" t="str">
        <f t="shared" si="9"/>
        <v/>
      </c>
      <c r="AW59" s="4" t="str">
        <f t="shared" si="10"/>
        <v/>
      </c>
      <c r="AX59" s="4" t="str">
        <f t="shared" si="11"/>
        <v/>
      </c>
      <c r="AY59" s="4" t="str">
        <f t="shared" si="12"/>
        <v/>
      </c>
      <c r="AZ59" s="4" t="str">
        <f t="shared" si="13"/>
        <v/>
      </c>
      <c r="BA59" s="4" t="str">
        <f t="shared" si="14"/>
        <v/>
      </c>
      <c r="BB59" s="4" t="str">
        <f t="shared" si="15"/>
        <v/>
      </c>
      <c r="BC59" s="4">
        <f t="shared" si="16"/>
        <v>0</v>
      </c>
      <c r="BD59" s="4" t="str">
        <f t="shared" si="17"/>
        <v>999:99.99</v>
      </c>
      <c r="BE59" s="4" t="str">
        <f t="shared" si="18"/>
        <v>999:99.99</v>
      </c>
      <c r="BF59" s="4" t="str">
        <f t="shared" si="19"/>
        <v>999:99.99</v>
      </c>
      <c r="BG59" s="4" t="str">
        <f t="shared" si="20"/>
        <v>999:99.99</v>
      </c>
      <c r="BH59" s="4" t="str">
        <f t="shared" si="21"/>
        <v>19000100</v>
      </c>
      <c r="BI59">
        <v>42</v>
      </c>
      <c r="BJ59"/>
      <c r="BK59">
        <v>7</v>
      </c>
      <c r="BL59">
        <f t="shared" si="33"/>
        <v>0</v>
      </c>
      <c r="BM59">
        <f t="shared" si="34"/>
        <v>0</v>
      </c>
    </row>
    <row r="60" spans="1:65" ht="16.5" customHeight="1">
      <c r="A60" s="7" t="str">
        <f t="shared" si="22"/>
        <v/>
      </c>
      <c r="B60" s="26"/>
      <c r="C60" s="48"/>
      <c r="D60" s="64"/>
      <c r="E60" s="65"/>
      <c r="F60" s="65"/>
      <c r="G60" s="65"/>
      <c r="H60" s="65"/>
      <c r="I60" s="149"/>
      <c r="J60" s="150"/>
      <c r="K60" s="149"/>
      <c r="L60" s="150"/>
      <c r="M60" s="60"/>
      <c r="N60" s="61"/>
      <c r="O60" s="41"/>
      <c r="P60" s="29"/>
      <c r="Q60" s="7" t="str">
        <f t="shared" si="23"/>
        <v/>
      </c>
      <c r="R60" s="7" t="str">
        <f t="shared" si="24"/>
        <v/>
      </c>
      <c r="S60" s="7" t="str">
        <f t="shared" si="25"/>
        <v/>
      </c>
      <c r="T60" s="7" t="str">
        <f t="shared" si="26"/>
        <v/>
      </c>
      <c r="U60" s="69" t="str">
        <f t="shared" si="27"/>
        <v/>
      </c>
      <c r="V60" s="106"/>
      <c r="W60" s="9"/>
      <c r="X60" s="11">
        <f t="shared" si="0"/>
        <v>0</v>
      </c>
      <c r="Y60" s="11">
        <f t="shared" si="1"/>
        <v>0</v>
      </c>
      <c r="Z60" s="4" t="str">
        <f t="shared" si="38"/>
        <v/>
      </c>
      <c r="AA60" s="4" t="str">
        <f t="shared" si="38"/>
        <v/>
      </c>
      <c r="AF60" s="4">
        <f t="shared" si="28"/>
        <v>0</v>
      </c>
      <c r="AG60" s="4">
        <f t="shared" si="29"/>
        <v>0</v>
      </c>
      <c r="AH60" s="4" t="str">
        <f t="shared" si="30"/>
        <v/>
      </c>
      <c r="AI60" s="4" t="str">
        <f t="shared" si="3"/>
        <v/>
      </c>
      <c r="AJ60" s="11">
        <f t="shared" si="4"/>
        <v>0</v>
      </c>
      <c r="AK60" s="4" t="str">
        <f t="shared" si="31"/>
        <v/>
      </c>
      <c r="AL60" s="4">
        <v>5</v>
      </c>
      <c r="AM60" s="4" t="str">
        <f t="shared" si="5"/>
        <v xml:space="preserve"> </v>
      </c>
      <c r="AN60" s="4" t="str">
        <f t="shared" si="6"/>
        <v xml:space="preserve">  </v>
      </c>
      <c r="AO60" s="4" t="str">
        <f t="shared" si="7"/>
        <v/>
      </c>
      <c r="AP60" s="4" t="str">
        <f t="shared" si="8"/>
        <v/>
      </c>
      <c r="AU60" s="4" t="str">
        <f t="shared" si="32"/>
        <v/>
      </c>
      <c r="AV60" s="4" t="str">
        <f t="shared" si="9"/>
        <v/>
      </c>
      <c r="AW60" s="4" t="str">
        <f t="shared" si="10"/>
        <v/>
      </c>
      <c r="AX60" s="4" t="str">
        <f t="shared" si="11"/>
        <v/>
      </c>
      <c r="AY60" s="4" t="str">
        <f t="shared" si="12"/>
        <v/>
      </c>
      <c r="AZ60" s="4" t="str">
        <f t="shared" si="13"/>
        <v/>
      </c>
      <c r="BA60" s="4" t="str">
        <f t="shared" si="14"/>
        <v/>
      </c>
      <c r="BB60" s="4" t="str">
        <f t="shared" si="15"/>
        <v/>
      </c>
      <c r="BC60" s="4">
        <f t="shared" si="16"/>
        <v>0</v>
      </c>
      <c r="BD60" s="4" t="str">
        <f t="shared" si="17"/>
        <v>999:99.99</v>
      </c>
      <c r="BE60" s="4" t="str">
        <f t="shared" si="18"/>
        <v>999:99.99</v>
      </c>
      <c r="BF60" s="4" t="str">
        <f t="shared" si="19"/>
        <v>999:99.99</v>
      </c>
      <c r="BG60" s="4" t="str">
        <f t="shared" si="20"/>
        <v>999:99.99</v>
      </c>
      <c r="BH60" s="4" t="str">
        <f t="shared" si="21"/>
        <v>19000100</v>
      </c>
      <c r="BI60">
        <v>43</v>
      </c>
      <c r="BJ60"/>
      <c r="BK60">
        <v>7</v>
      </c>
      <c r="BL60">
        <f t="shared" si="33"/>
        <v>0</v>
      </c>
      <c r="BM60">
        <f t="shared" si="34"/>
        <v>0</v>
      </c>
    </row>
    <row r="61" spans="1:65" ht="16.5" customHeight="1">
      <c r="A61" s="7" t="str">
        <f t="shared" si="22"/>
        <v/>
      </c>
      <c r="B61" s="26"/>
      <c r="C61" s="48"/>
      <c r="D61" s="64"/>
      <c r="E61" s="65"/>
      <c r="F61" s="65"/>
      <c r="G61" s="65"/>
      <c r="H61" s="65"/>
      <c r="I61" s="149"/>
      <c r="J61" s="150"/>
      <c r="K61" s="149"/>
      <c r="L61" s="150"/>
      <c r="M61" s="60"/>
      <c r="N61" s="61"/>
      <c r="O61" s="41"/>
      <c r="P61" s="29"/>
      <c r="Q61" s="7" t="str">
        <f t="shared" si="23"/>
        <v/>
      </c>
      <c r="R61" s="7" t="str">
        <f t="shared" si="24"/>
        <v/>
      </c>
      <c r="S61" s="7" t="str">
        <f t="shared" si="25"/>
        <v/>
      </c>
      <c r="T61" s="7" t="str">
        <f t="shared" si="26"/>
        <v/>
      </c>
      <c r="U61" s="69" t="str">
        <f t="shared" si="27"/>
        <v/>
      </c>
      <c r="V61" s="106"/>
      <c r="W61" s="9"/>
      <c r="X61" s="11">
        <f t="shared" si="0"/>
        <v>0</v>
      </c>
      <c r="Y61" s="11">
        <f t="shared" si="1"/>
        <v>0</v>
      </c>
      <c r="Z61" s="4" t="str">
        <f t="shared" si="38"/>
        <v/>
      </c>
      <c r="AA61" s="4" t="str">
        <f t="shared" si="38"/>
        <v/>
      </c>
      <c r="AF61" s="4">
        <f t="shared" si="28"/>
        <v>0</v>
      </c>
      <c r="AG61" s="4">
        <f t="shared" si="29"/>
        <v>0</v>
      </c>
      <c r="AH61" s="4" t="str">
        <f t="shared" si="30"/>
        <v/>
      </c>
      <c r="AI61" s="4" t="str">
        <f t="shared" si="3"/>
        <v/>
      </c>
      <c r="AJ61" s="11">
        <f t="shared" si="4"/>
        <v>0</v>
      </c>
      <c r="AK61" s="4" t="str">
        <f t="shared" si="31"/>
        <v/>
      </c>
      <c r="AL61" s="4">
        <v>5</v>
      </c>
      <c r="AM61" s="4" t="str">
        <f t="shared" si="5"/>
        <v xml:space="preserve"> </v>
      </c>
      <c r="AN61" s="4" t="str">
        <f t="shared" si="6"/>
        <v xml:space="preserve">  </v>
      </c>
      <c r="AO61" s="4" t="str">
        <f t="shared" si="7"/>
        <v/>
      </c>
      <c r="AP61" s="4" t="str">
        <f t="shared" si="8"/>
        <v/>
      </c>
      <c r="AU61" s="4" t="str">
        <f t="shared" si="32"/>
        <v/>
      </c>
      <c r="AV61" s="4" t="str">
        <f t="shared" si="9"/>
        <v/>
      </c>
      <c r="AW61" s="4" t="str">
        <f t="shared" si="10"/>
        <v/>
      </c>
      <c r="AX61" s="4" t="str">
        <f t="shared" si="11"/>
        <v/>
      </c>
      <c r="AY61" s="4" t="str">
        <f t="shared" si="12"/>
        <v/>
      </c>
      <c r="AZ61" s="4" t="str">
        <f t="shared" si="13"/>
        <v/>
      </c>
      <c r="BA61" s="4" t="str">
        <f t="shared" si="14"/>
        <v/>
      </c>
      <c r="BB61" s="4" t="str">
        <f t="shared" si="15"/>
        <v/>
      </c>
      <c r="BC61" s="4">
        <f t="shared" si="16"/>
        <v>0</v>
      </c>
      <c r="BD61" s="4" t="str">
        <f t="shared" si="17"/>
        <v>999:99.99</v>
      </c>
      <c r="BE61" s="4" t="str">
        <f t="shared" si="18"/>
        <v>999:99.99</v>
      </c>
      <c r="BF61" s="4" t="str">
        <f t="shared" si="19"/>
        <v>999:99.99</v>
      </c>
      <c r="BG61" s="4" t="str">
        <f t="shared" si="20"/>
        <v>999:99.99</v>
      </c>
      <c r="BH61" s="4" t="str">
        <f t="shared" si="21"/>
        <v>19000100</v>
      </c>
      <c r="BI61">
        <v>44</v>
      </c>
      <c r="BJ61"/>
      <c r="BK61">
        <v>7</v>
      </c>
      <c r="BL61">
        <f t="shared" si="33"/>
        <v>0</v>
      </c>
      <c r="BM61">
        <f t="shared" si="34"/>
        <v>0</v>
      </c>
    </row>
    <row r="62" spans="1:65" ht="16.5" customHeight="1">
      <c r="A62" s="7" t="str">
        <f t="shared" si="22"/>
        <v/>
      </c>
      <c r="B62" s="26"/>
      <c r="C62" s="48"/>
      <c r="D62" s="64"/>
      <c r="E62" s="65"/>
      <c r="F62" s="65"/>
      <c r="G62" s="65"/>
      <c r="H62" s="65"/>
      <c r="I62" s="149"/>
      <c r="J62" s="150"/>
      <c r="K62" s="149"/>
      <c r="L62" s="150"/>
      <c r="M62" s="60"/>
      <c r="N62" s="61"/>
      <c r="O62" s="41"/>
      <c r="P62" s="29"/>
      <c r="Q62" s="7" t="str">
        <f t="shared" si="23"/>
        <v/>
      </c>
      <c r="R62" s="7" t="str">
        <f t="shared" si="24"/>
        <v/>
      </c>
      <c r="S62" s="7" t="str">
        <f t="shared" si="25"/>
        <v/>
      </c>
      <c r="T62" s="7" t="str">
        <f t="shared" si="26"/>
        <v/>
      </c>
      <c r="U62" s="69" t="str">
        <f t="shared" si="27"/>
        <v/>
      </c>
      <c r="V62" s="106"/>
      <c r="W62" s="9"/>
      <c r="X62" s="11">
        <f t="shared" si="0"/>
        <v>0</v>
      </c>
      <c r="Y62" s="11">
        <f t="shared" si="1"/>
        <v>0</v>
      </c>
      <c r="Z62" s="4" t="str">
        <f t="shared" si="38"/>
        <v/>
      </c>
      <c r="AA62" s="4" t="str">
        <f t="shared" si="38"/>
        <v/>
      </c>
      <c r="AF62" s="4">
        <f t="shared" si="28"/>
        <v>0</v>
      </c>
      <c r="AG62" s="4">
        <f t="shared" si="29"/>
        <v>0</v>
      </c>
      <c r="AH62" s="4" t="str">
        <f t="shared" si="30"/>
        <v/>
      </c>
      <c r="AI62" s="4" t="str">
        <f t="shared" si="3"/>
        <v/>
      </c>
      <c r="AJ62" s="11">
        <f t="shared" si="4"/>
        <v>0</v>
      </c>
      <c r="AK62" s="4" t="str">
        <f t="shared" si="31"/>
        <v/>
      </c>
      <c r="AL62" s="4">
        <v>5</v>
      </c>
      <c r="AM62" s="4" t="str">
        <f t="shared" si="5"/>
        <v xml:space="preserve"> </v>
      </c>
      <c r="AN62" s="4" t="str">
        <f t="shared" si="6"/>
        <v xml:space="preserve">  </v>
      </c>
      <c r="AO62" s="4" t="str">
        <f t="shared" si="7"/>
        <v/>
      </c>
      <c r="AP62" s="4" t="str">
        <f t="shared" si="8"/>
        <v/>
      </c>
      <c r="AU62" s="4" t="str">
        <f t="shared" si="32"/>
        <v/>
      </c>
      <c r="AV62" s="4" t="str">
        <f t="shared" si="9"/>
        <v/>
      </c>
      <c r="AW62" s="4" t="str">
        <f t="shared" si="10"/>
        <v/>
      </c>
      <c r="AX62" s="4" t="str">
        <f t="shared" si="11"/>
        <v/>
      </c>
      <c r="AY62" s="4" t="str">
        <f t="shared" si="12"/>
        <v/>
      </c>
      <c r="AZ62" s="4" t="str">
        <f t="shared" si="13"/>
        <v/>
      </c>
      <c r="BA62" s="4" t="str">
        <f t="shared" si="14"/>
        <v/>
      </c>
      <c r="BB62" s="4" t="str">
        <f t="shared" si="15"/>
        <v/>
      </c>
      <c r="BC62" s="4">
        <f t="shared" si="16"/>
        <v>0</v>
      </c>
      <c r="BD62" s="4" t="str">
        <f t="shared" si="17"/>
        <v>999:99.99</v>
      </c>
      <c r="BE62" s="4" t="str">
        <f t="shared" si="18"/>
        <v>999:99.99</v>
      </c>
      <c r="BF62" s="4" t="str">
        <f t="shared" si="19"/>
        <v>999:99.99</v>
      </c>
      <c r="BG62" s="4" t="str">
        <f t="shared" si="20"/>
        <v>999:99.99</v>
      </c>
      <c r="BH62" s="4" t="str">
        <f t="shared" si="21"/>
        <v>19000100</v>
      </c>
      <c r="BI62">
        <v>45</v>
      </c>
      <c r="BJ62"/>
      <c r="BK62">
        <v>7</v>
      </c>
      <c r="BL62">
        <f t="shared" si="33"/>
        <v>0</v>
      </c>
      <c r="BM62">
        <f t="shared" si="34"/>
        <v>0</v>
      </c>
    </row>
    <row r="63" spans="1:65" ht="16.5" customHeight="1">
      <c r="A63" s="7" t="str">
        <f t="shared" si="22"/>
        <v/>
      </c>
      <c r="B63" s="26"/>
      <c r="C63" s="48"/>
      <c r="D63" s="64"/>
      <c r="E63" s="65"/>
      <c r="F63" s="65"/>
      <c r="G63" s="65"/>
      <c r="H63" s="65"/>
      <c r="I63" s="149"/>
      <c r="J63" s="150"/>
      <c r="K63" s="149"/>
      <c r="L63" s="150"/>
      <c r="M63" s="60"/>
      <c r="N63" s="61"/>
      <c r="O63" s="41"/>
      <c r="P63" s="29"/>
      <c r="Q63" s="7" t="str">
        <f t="shared" si="23"/>
        <v/>
      </c>
      <c r="R63" s="7" t="str">
        <f t="shared" si="24"/>
        <v/>
      </c>
      <c r="S63" s="7" t="str">
        <f t="shared" si="25"/>
        <v/>
      </c>
      <c r="T63" s="7" t="str">
        <f t="shared" si="26"/>
        <v/>
      </c>
      <c r="U63" s="69" t="str">
        <f t="shared" si="27"/>
        <v/>
      </c>
      <c r="V63" s="106"/>
      <c r="W63" s="9"/>
      <c r="X63" s="11">
        <f t="shared" si="0"/>
        <v>0</v>
      </c>
      <c r="Y63" s="11">
        <f t="shared" si="1"/>
        <v>0</v>
      </c>
      <c r="Z63" s="4" t="str">
        <f t="shared" si="38"/>
        <v/>
      </c>
      <c r="AA63" s="4" t="str">
        <f t="shared" si="38"/>
        <v/>
      </c>
      <c r="AF63" s="4">
        <f t="shared" si="28"/>
        <v>0</v>
      </c>
      <c r="AG63" s="4">
        <f t="shared" si="29"/>
        <v>0</v>
      </c>
      <c r="AH63" s="4" t="str">
        <f t="shared" si="30"/>
        <v/>
      </c>
      <c r="AI63" s="4" t="str">
        <f t="shared" si="3"/>
        <v/>
      </c>
      <c r="AJ63" s="11">
        <f t="shared" si="4"/>
        <v>0</v>
      </c>
      <c r="AK63" s="4" t="str">
        <f t="shared" si="31"/>
        <v/>
      </c>
      <c r="AL63" s="4">
        <v>5</v>
      </c>
      <c r="AM63" s="4" t="str">
        <f t="shared" si="5"/>
        <v xml:space="preserve"> </v>
      </c>
      <c r="AN63" s="4" t="str">
        <f t="shared" si="6"/>
        <v xml:space="preserve">  </v>
      </c>
      <c r="AO63" s="4" t="str">
        <f t="shared" si="7"/>
        <v/>
      </c>
      <c r="AP63" s="4" t="str">
        <f t="shared" si="8"/>
        <v/>
      </c>
      <c r="AU63" s="4" t="str">
        <f t="shared" si="32"/>
        <v/>
      </c>
      <c r="AV63" s="4" t="str">
        <f t="shared" si="9"/>
        <v/>
      </c>
      <c r="AW63" s="4" t="str">
        <f t="shared" si="10"/>
        <v/>
      </c>
      <c r="AX63" s="4" t="str">
        <f t="shared" si="11"/>
        <v/>
      </c>
      <c r="AY63" s="4" t="str">
        <f t="shared" si="12"/>
        <v/>
      </c>
      <c r="AZ63" s="4" t="str">
        <f t="shared" si="13"/>
        <v/>
      </c>
      <c r="BA63" s="4" t="str">
        <f t="shared" si="14"/>
        <v/>
      </c>
      <c r="BB63" s="4" t="str">
        <f t="shared" si="15"/>
        <v/>
      </c>
      <c r="BC63" s="4">
        <f t="shared" si="16"/>
        <v>0</v>
      </c>
      <c r="BD63" s="4" t="str">
        <f t="shared" si="17"/>
        <v>999:99.99</v>
      </c>
      <c r="BE63" s="4" t="str">
        <f t="shared" si="18"/>
        <v>999:99.99</v>
      </c>
      <c r="BF63" s="4" t="str">
        <f t="shared" si="19"/>
        <v>999:99.99</v>
      </c>
      <c r="BG63" s="4" t="str">
        <f t="shared" si="20"/>
        <v>999:99.99</v>
      </c>
      <c r="BH63" s="4" t="str">
        <f t="shared" si="21"/>
        <v>19000100</v>
      </c>
      <c r="BI63">
        <v>46</v>
      </c>
      <c r="BJ63"/>
      <c r="BK63">
        <v>7</v>
      </c>
      <c r="BL63">
        <f t="shared" si="33"/>
        <v>0</v>
      </c>
      <c r="BM63">
        <f t="shared" si="34"/>
        <v>0</v>
      </c>
    </row>
    <row r="64" spans="1:65" ht="16.5" customHeight="1">
      <c r="A64" s="7" t="str">
        <f t="shared" si="22"/>
        <v/>
      </c>
      <c r="B64" s="26"/>
      <c r="C64" s="48"/>
      <c r="D64" s="64"/>
      <c r="E64" s="65"/>
      <c r="F64" s="65"/>
      <c r="G64" s="65"/>
      <c r="H64" s="65"/>
      <c r="I64" s="149"/>
      <c r="J64" s="150"/>
      <c r="K64" s="149"/>
      <c r="L64" s="150"/>
      <c r="M64" s="60"/>
      <c r="N64" s="61"/>
      <c r="O64" s="41"/>
      <c r="P64" s="29"/>
      <c r="Q64" s="7" t="str">
        <f t="shared" si="23"/>
        <v/>
      </c>
      <c r="R64" s="7" t="str">
        <f t="shared" si="24"/>
        <v/>
      </c>
      <c r="S64" s="7" t="str">
        <f t="shared" si="25"/>
        <v/>
      </c>
      <c r="T64" s="7" t="str">
        <f t="shared" si="26"/>
        <v/>
      </c>
      <c r="U64" s="69" t="str">
        <f t="shared" si="27"/>
        <v/>
      </c>
      <c r="V64" s="106"/>
      <c r="W64" s="9"/>
      <c r="X64" s="11">
        <f t="shared" si="0"/>
        <v>0</v>
      </c>
      <c r="Y64" s="11">
        <f t="shared" si="1"/>
        <v>0</v>
      </c>
      <c r="Z64" s="4" t="str">
        <f t="shared" si="38"/>
        <v/>
      </c>
      <c r="AA64" s="4" t="str">
        <f t="shared" si="38"/>
        <v/>
      </c>
      <c r="AF64" s="4">
        <f t="shared" si="28"/>
        <v>0</v>
      </c>
      <c r="AG64" s="4">
        <f t="shared" si="29"/>
        <v>0</v>
      </c>
      <c r="AH64" s="4" t="str">
        <f t="shared" si="30"/>
        <v/>
      </c>
      <c r="AI64" s="4" t="str">
        <f t="shared" si="3"/>
        <v/>
      </c>
      <c r="AJ64" s="11">
        <f t="shared" si="4"/>
        <v>0</v>
      </c>
      <c r="AK64" s="4" t="str">
        <f t="shared" si="31"/>
        <v/>
      </c>
      <c r="AL64" s="4">
        <v>5</v>
      </c>
      <c r="AM64" s="4" t="str">
        <f t="shared" si="5"/>
        <v xml:space="preserve"> </v>
      </c>
      <c r="AN64" s="4" t="str">
        <f t="shared" si="6"/>
        <v xml:space="preserve">  </v>
      </c>
      <c r="AO64" s="4" t="str">
        <f t="shared" si="7"/>
        <v/>
      </c>
      <c r="AP64" s="4" t="str">
        <f t="shared" si="8"/>
        <v/>
      </c>
      <c r="AU64" s="4" t="str">
        <f t="shared" si="32"/>
        <v/>
      </c>
      <c r="AV64" s="4" t="str">
        <f t="shared" si="9"/>
        <v/>
      </c>
      <c r="AW64" s="4" t="str">
        <f t="shared" si="10"/>
        <v/>
      </c>
      <c r="AX64" s="4" t="str">
        <f t="shared" si="11"/>
        <v/>
      </c>
      <c r="AY64" s="4" t="str">
        <f t="shared" si="12"/>
        <v/>
      </c>
      <c r="AZ64" s="4" t="str">
        <f t="shared" si="13"/>
        <v/>
      </c>
      <c r="BA64" s="4" t="str">
        <f t="shared" si="14"/>
        <v/>
      </c>
      <c r="BB64" s="4" t="str">
        <f t="shared" si="15"/>
        <v/>
      </c>
      <c r="BC64" s="4">
        <f t="shared" si="16"/>
        <v>0</v>
      </c>
      <c r="BD64" s="4" t="str">
        <f t="shared" si="17"/>
        <v>999:99.99</v>
      </c>
      <c r="BE64" s="4" t="str">
        <f t="shared" si="18"/>
        <v>999:99.99</v>
      </c>
      <c r="BF64" s="4" t="str">
        <f t="shared" si="19"/>
        <v>999:99.99</v>
      </c>
      <c r="BG64" s="4" t="str">
        <f t="shared" si="20"/>
        <v>999:99.99</v>
      </c>
      <c r="BH64" s="4" t="str">
        <f t="shared" si="21"/>
        <v>19000100</v>
      </c>
      <c r="BI64">
        <v>47</v>
      </c>
      <c r="BJ64"/>
      <c r="BK64">
        <v>7</v>
      </c>
      <c r="BL64">
        <f t="shared" si="33"/>
        <v>0</v>
      </c>
      <c r="BM64">
        <f t="shared" si="34"/>
        <v>0</v>
      </c>
    </row>
    <row r="65" spans="1:71" ht="16.5" customHeight="1">
      <c r="A65" s="7" t="str">
        <f t="shared" si="22"/>
        <v/>
      </c>
      <c r="B65" s="26"/>
      <c r="C65" s="48"/>
      <c r="D65" s="64"/>
      <c r="E65" s="65"/>
      <c r="F65" s="65"/>
      <c r="G65" s="65"/>
      <c r="H65" s="65"/>
      <c r="I65" s="149"/>
      <c r="J65" s="150"/>
      <c r="K65" s="149"/>
      <c r="L65" s="150"/>
      <c r="M65" s="60"/>
      <c r="N65" s="61"/>
      <c r="O65" s="41"/>
      <c r="P65" s="29"/>
      <c r="Q65" s="7" t="str">
        <f t="shared" si="23"/>
        <v/>
      </c>
      <c r="R65" s="7" t="str">
        <f t="shared" si="24"/>
        <v/>
      </c>
      <c r="S65" s="7" t="str">
        <f t="shared" si="25"/>
        <v/>
      </c>
      <c r="T65" s="7" t="str">
        <f t="shared" si="26"/>
        <v/>
      </c>
      <c r="U65" s="69" t="str">
        <f t="shared" si="27"/>
        <v/>
      </c>
      <c r="V65" s="106"/>
      <c r="W65" s="9"/>
      <c r="X65" s="11">
        <f t="shared" si="0"/>
        <v>0</v>
      </c>
      <c r="Y65" s="11">
        <f t="shared" si="1"/>
        <v>0</v>
      </c>
      <c r="Z65" s="4" t="str">
        <f t="shared" si="38"/>
        <v/>
      </c>
      <c r="AA65" s="4" t="str">
        <f t="shared" si="38"/>
        <v/>
      </c>
      <c r="AF65" s="4">
        <f t="shared" si="28"/>
        <v>0</v>
      </c>
      <c r="AG65" s="4">
        <f t="shared" si="29"/>
        <v>0</v>
      </c>
      <c r="AH65" s="4" t="str">
        <f t="shared" si="30"/>
        <v/>
      </c>
      <c r="AI65" s="4" t="str">
        <f t="shared" si="3"/>
        <v/>
      </c>
      <c r="AJ65" s="11">
        <f t="shared" si="4"/>
        <v>0</v>
      </c>
      <c r="AK65" s="4" t="str">
        <f t="shared" si="31"/>
        <v/>
      </c>
      <c r="AL65" s="4">
        <v>5</v>
      </c>
      <c r="AM65" s="4" t="str">
        <f t="shared" si="5"/>
        <v xml:space="preserve"> </v>
      </c>
      <c r="AN65" s="4" t="str">
        <f t="shared" si="6"/>
        <v xml:space="preserve">  </v>
      </c>
      <c r="AO65" s="4" t="str">
        <f t="shared" si="7"/>
        <v/>
      </c>
      <c r="AP65" s="4" t="str">
        <f t="shared" si="8"/>
        <v/>
      </c>
      <c r="AU65" s="4" t="str">
        <f t="shared" si="32"/>
        <v/>
      </c>
      <c r="AV65" s="4" t="str">
        <f t="shared" si="9"/>
        <v/>
      </c>
      <c r="AW65" s="4" t="str">
        <f t="shared" si="10"/>
        <v/>
      </c>
      <c r="AX65" s="4" t="str">
        <f t="shared" si="11"/>
        <v/>
      </c>
      <c r="AY65" s="4" t="str">
        <f t="shared" si="12"/>
        <v/>
      </c>
      <c r="AZ65" s="4" t="str">
        <f t="shared" si="13"/>
        <v/>
      </c>
      <c r="BA65" s="4" t="str">
        <f t="shared" si="14"/>
        <v/>
      </c>
      <c r="BB65" s="4" t="str">
        <f t="shared" si="15"/>
        <v/>
      </c>
      <c r="BC65" s="4">
        <f t="shared" si="16"/>
        <v>0</v>
      </c>
      <c r="BD65" s="4" t="str">
        <f t="shared" si="17"/>
        <v>999:99.99</v>
      </c>
      <c r="BE65" s="4" t="str">
        <f t="shared" si="18"/>
        <v>999:99.99</v>
      </c>
      <c r="BF65" s="4" t="str">
        <f t="shared" si="19"/>
        <v>999:99.99</v>
      </c>
      <c r="BG65" s="4" t="str">
        <f t="shared" si="20"/>
        <v>999:99.99</v>
      </c>
      <c r="BH65" s="4" t="str">
        <f t="shared" si="21"/>
        <v>19000100</v>
      </c>
      <c r="BI65">
        <v>48</v>
      </c>
      <c r="BJ65"/>
      <c r="BK65">
        <v>7</v>
      </c>
      <c r="BL65">
        <f t="shared" si="33"/>
        <v>0</v>
      </c>
      <c r="BM65">
        <f t="shared" si="34"/>
        <v>0</v>
      </c>
    </row>
    <row r="66" spans="1:71" ht="16.5" customHeight="1">
      <c r="A66" s="7" t="str">
        <f t="shared" si="22"/>
        <v/>
      </c>
      <c r="B66" s="26"/>
      <c r="C66" s="48"/>
      <c r="D66" s="64"/>
      <c r="E66" s="65"/>
      <c r="F66" s="65"/>
      <c r="G66" s="65"/>
      <c r="H66" s="65"/>
      <c r="I66" s="149"/>
      <c r="J66" s="150"/>
      <c r="K66" s="149"/>
      <c r="L66" s="150"/>
      <c r="M66" s="60"/>
      <c r="N66" s="61"/>
      <c r="O66" s="41"/>
      <c r="P66" s="29"/>
      <c r="Q66" s="7" t="str">
        <f t="shared" si="23"/>
        <v/>
      </c>
      <c r="R66" s="7" t="str">
        <f t="shared" si="24"/>
        <v/>
      </c>
      <c r="S66" s="7" t="str">
        <f t="shared" si="25"/>
        <v/>
      </c>
      <c r="T66" s="7" t="str">
        <f t="shared" si="26"/>
        <v/>
      </c>
      <c r="U66" s="69" t="str">
        <f t="shared" si="27"/>
        <v/>
      </c>
      <c r="V66" s="106"/>
      <c r="W66" s="9"/>
      <c r="X66" s="11">
        <f t="shared" si="0"/>
        <v>0</v>
      </c>
      <c r="Y66" s="11">
        <f t="shared" si="1"/>
        <v>0</v>
      </c>
      <c r="Z66" s="4" t="str">
        <f t="shared" si="38"/>
        <v/>
      </c>
      <c r="AA66" s="4" t="str">
        <f t="shared" si="38"/>
        <v/>
      </c>
      <c r="AF66" s="4">
        <f t="shared" si="28"/>
        <v>0</v>
      </c>
      <c r="AG66" s="4">
        <f t="shared" si="29"/>
        <v>0</v>
      </c>
      <c r="AH66" s="4" t="str">
        <f t="shared" si="30"/>
        <v/>
      </c>
      <c r="AI66" s="4" t="str">
        <f t="shared" si="3"/>
        <v/>
      </c>
      <c r="AJ66" s="11">
        <f t="shared" si="4"/>
        <v>0</v>
      </c>
      <c r="AK66" s="4" t="str">
        <f t="shared" si="31"/>
        <v/>
      </c>
      <c r="AL66" s="4">
        <v>5</v>
      </c>
      <c r="AM66" s="4" t="str">
        <f t="shared" si="5"/>
        <v xml:space="preserve"> </v>
      </c>
      <c r="AN66" s="4" t="str">
        <f t="shared" si="6"/>
        <v xml:space="preserve">  </v>
      </c>
      <c r="AO66" s="4" t="str">
        <f t="shared" si="7"/>
        <v/>
      </c>
      <c r="AP66" s="4" t="str">
        <f t="shared" si="8"/>
        <v/>
      </c>
      <c r="AU66" s="4" t="str">
        <f t="shared" si="32"/>
        <v/>
      </c>
      <c r="AV66" s="4" t="str">
        <f t="shared" si="9"/>
        <v/>
      </c>
      <c r="AW66" s="4" t="str">
        <f t="shared" si="10"/>
        <v/>
      </c>
      <c r="AX66" s="4" t="str">
        <f t="shared" si="11"/>
        <v/>
      </c>
      <c r="AY66" s="4" t="str">
        <f t="shared" si="12"/>
        <v/>
      </c>
      <c r="AZ66" s="4" t="str">
        <f t="shared" si="13"/>
        <v/>
      </c>
      <c r="BA66" s="4" t="str">
        <f t="shared" si="14"/>
        <v/>
      </c>
      <c r="BB66" s="4" t="str">
        <f t="shared" si="15"/>
        <v/>
      </c>
      <c r="BC66" s="4">
        <f t="shared" si="16"/>
        <v>0</v>
      </c>
      <c r="BD66" s="4" t="str">
        <f t="shared" si="17"/>
        <v>999:99.99</v>
      </c>
      <c r="BE66" s="4" t="str">
        <f t="shared" si="18"/>
        <v>999:99.99</v>
      </c>
      <c r="BF66" s="4" t="str">
        <f t="shared" si="19"/>
        <v>999:99.99</v>
      </c>
      <c r="BG66" s="4" t="str">
        <f t="shared" si="20"/>
        <v>999:99.99</v>
      </c>
      <c r="BH66" s="4" t="str">
        <f t="shared" si="21"/>
        <v>19000100</v>
      </c>
      <c r="BI66">
        <v>49</v>
      </c>
      <c r="BJ66"/>
      <c r="BK66">
        <v>7</v>
      </c>
      <c r="BL66">
        <f t="shared" si="33"/>
        <v>0</v>
      </c>
      <c r="BM66">
        <f t="shared" si="34"/>
        <v>0</v>
      </c>
    </row>
    <row r="67" spans="1:71" ht="16.5" customHeight="1">
      <c r="A67" s="7" t="str">
        <f t="shared" si="22"/>
        <v/>
      </c>
      <c r="B67" s="26"/>
      <c r="C67" s="48"/>
      <c r="D67" s="64"/>
      <c r="E67" s="65"/>
      <c r="F67" s="65"/>
      <c r="G67" s="65"/>
      <c r="H67" s="65"/>
      <c r="I67" s="149"/>
      <c r="J67" s="150"/>
      <c r="K67" s="149"/>
      <c r="L67" s="150"/>
      <c r="M67" s="60"/>
      <c r="N67" s="61"/>
      <c r="O67" s="41"/>
      <c r="P67" s="29"/>
      <c r="Q67" s="7" t="str">
        <f t="shared" si="23"/>
        <v/>
      </c>
      <c r="R67" s="7" t="str">
        <f t="shared" si="24"/>
        <v/>
      </c>
      <c r="S67" s="7" t="str">
        <f t="shared" si="25"/>
        <v/>
      </c>
      <c r="T67" s="7" t="str">
        <f t="shared" si="26"/>
        <v/>
      </c>
      <c r="U67" s="69" t="str">
        <f t="shared" si="27"/>
        <v/>
      </c>
      <c r="V67" s="106"/>
      <c r="W67" s="9"/>
      <c r="X67" s="11">
        <f t="shared" si="0"/>
        <v>0</v>
      </c>
      <c r="Y67" s="11">
        <f t="shared" si="1"/>
        <v>0</v>
      </c>
      <c r="Z67" s="4" t="str">
        <f t="shared" si="38"/>
        <v/>
      </c>
      <c r="AA67" s="4" t="str">
        <f t="shared" si="38"/>
        <v/>
      </c>
      <c r="AF67" s="4">
        <f t="shared" si="28"/>
        <v>0</v>
      </c>
      <c r="AG67" s="4">
        <f t="shared" si="29"/>
        <v>0</v>
      </c>
      <c r="AH67" s="4" t="str">
        <f t="shared" si="30"/>
        <v/>
      </c>
      <c r="AI67" s="4" t="str">
        <f t="shared" si="3"/>
        <v/>
      </c>
      <c r="AJ67" s="11">
        <f t="shared" si="4"/>
        <v>0</v>
      </c>
      <c r="AK67" s="4" t="str">
        <f t="shared" si="31"/>
        <v/>
      </c>
      <c r="AL67" s="4">
        <v>5</v>
      </c>
      <c r="AM67" s="4" t="str">
        <f t="shared" si="5"/>
        <v xml:space="preserve"> </v>
      </c>
      <c r="AN67" s="4" t="str">
        <f t="shared" si="6"/>
        <v xml:space="preserve">  </v>
      </c>
      <c r="AO67" s="4" t="str">
        <f t="shared" si="7"/>
        <v/>
      </c>
      <c r="AP67" s="4" t="str">
        <f t="shared" si="8"/>
        <v/>
      </c>
      <c r="AU67" s="4" t="str">
        <f t="shared" si="32"/>
        <v/>
      </c>
      <c r="AV67" s="4" t="str">
        <f t="shared" si="9"/>
        <v/>
      </c>
      <c r="AW67" s="4" t="str">
        <f t="shared" si="10"/>
        <v/>
      </c>
      <c r="AX67" s="4" t="str">
        <f t="shared" si="11"/>
        <v/>
      </c>
      <c r="AY67" s="4" t="str">
        <f t="shared" si="12"/>
        <v/>
      </c>
      <c r="AZ67" s="4" t="str">
        <f t="shared" si="13"/>
        <v/>
      </c>
      <c r="BA67" s="4" t="str">
        <f t="shared" si="14"/>
        <v/>
      </c>
      <c r="BB67" s="4" t="str">
        <f t="shared" si="15"/>
        <v/>
      </c>
      <c r="BC67" s="4">
        <f t="shared" si="16"/>
        <v>0</v>
      </c>
      <c r="BD67" s="4" t="str">
        <f t="shared" si="17"/>
        <v>999:99.99</v>
      </c>
      <c r="BE67" s="4" t="str">
        <f t="shared" si="18"/>
        <v>999:99.99</v>
      </c>
      <c r="BF67" s="4" t="str">
        <f t="shared" si="19"/>
        <v>999:99.99</v>
      </c>
      <c r="BG67" s="4" t="str">
        <f t="shared" si="20"/>
        <v>999:99.99</v>
      </c>
      <c r="BH67" s="4" t="str">
        <f t="shared" si="21"/>
        <v>19000100</v>
      </c>
      <c r="BI67">
        <v>50</v>
      </c>
      <c r="BJ67"/>
      <c r="BK67">
        <v>8</v>
      </c>
      <c r="BL67">
        <f t="shared" si="33"/>
        <v>0</v>
      </c>
      <c r="BM67">
        <f t="shared" si="34"/>
        <v>0</v>
      </c>
    </row>
    <row r="68" spans="1:71" ht="16.5" customHeight="1">
      <c r="A68" s="7" t="str">
        <f t="shared" si="22"/>
        <v/>
      </c>
      <c r="B68" s="26"/>
      <c r="C68" s="48"/>
      <c r="D68" s="64"/>
      <c r="E68" s="65"/>
      <c r="F68" s="65"/>
      <c r="G68" s="65"/>
      <c r="H68" s="65"/>
      <c r="I68" s="149"/>
      <c r="J68" s="150"/>
      <c r="K68" s="149"/>
      <c r="L68" s="150"/>
      <c r="M68" s="60"/>
      <c r="N68" s="61"/>
      <c r="O68" s="41"/>
      <c r="P68" s="29"/>
      <c r="Q68" s="7" t="str">
        <f t="shared" si="23"/>
        <v/>
      </c>
      <c r="R68" s="7" t="str">
        <f t="shared" si="24"/>
        <v/>
      </c>
      <c r="S68" s="7" t="str">
        <f t="shared" si="25"/>
        <v/>
      </c>
      <c r="T68" s="7" t="str">
        <f t="shared" si="26"/>
        <v/>
      </c>
      <c r="U68" s="69" t="str">
        <f t="shared" si="27"/>
        <v/>
      </c>
      <c r="V68" s="106"/>
      <c r="W68" s="9"/>
      <c r="X68" s="11">
        <f t="shared" si="0"/>
        <v>0</v>
      </c>
      <c r="Y68" s="11">
        <f t="shared" si="1"/>
        <v>0</v>
      </c>
      <c r="Z68" s="4" t="str">
        <f t="shared" si="38"/>
        <v/>
      </c>
      <c r="AA68" s="4" t="str">
        <f t="shared" si="38"/>
        <v/>
      </c>
      <c r="AF68" s="4">
        <f t="shared" si="28"/>
        <v>0</v>
      </c>
      <c r="AG68" s="4">
        <f t="shared" si="29"/>
        <v>0</v>
      </c>
      <c r="AH68" s="4" t="str">
        <f t="shared" si="30"/>
        <v/>
      </c>
      <c r="AI68" s="4" t="str">
        <f t="shared" si="3"/>
        <v/>
      </c>
      <c r="AJ68" s="11">
        <f t="shared" si="4"/>
        <v>0</v>
      </c>
      <c r="AK68" s="4" t="str">
        <f t="shared" si="31"/>
        <v/>
      </c>
      <c r="AL68" s="4">
        <v>5</v>
      </c>
      <c r="AM68" s="4" t="str">
        <f t="shared" si="5"/>
        <v xml:space="preserve"> </v>
      </c>
      <c r="AN68" s="4" t="str">
        <f t="shared" si="6"/>
        <v xml:space="preserve">  </v>
      </c>
      <c r="AO68" s="4" t="str">
        <f t="shared" si="7"/>
        <v/>
      </c>
      <c r="AP68" s="4" t="str">
        <f t="shared" si="8"/>
        <v/>
      </c>
      <c r="AU68" s="4" t="str">
        <f t="shared" si="32"/>
        <v/>
      </c>
      <c r="AV68" s="4" t="str">
        <f t="shared" si="9"/>
        <v/>
      </c>
      <c r="AW68" s="4" t="str">
        <f t="shared" si="10"/>
        <v/>
      </c>
      <c r="AX68" s="4" t="str">
        <f t="shared" si="11"/>
        <v/>
      </c>
      <c r="AY68" s="4" t="str">
        <f t="shared" si="12"/>
        <v/>
      </c>
      <c r="AZ68" s="4" t="str">
        <f t="shared" si="13"/>
        <v/>
      </c>
      <c r="BA68" s="4" t="str">
        <f t="shared" si="14"/>
        <v/>
      </c>
      <c r="BB68" s="4" t="str">
        <f t="shared" si="15"/>
        <v/>
      </c>
      <c r="BC68" s="4">
        <f t="shared" si="16"/>
        <v>0</v>
      </c>
      <c r="BD68" s="4" t="str">
        <f t="shared" si="17"/>
        <v>999:99.99</v>
      </c>
      <c r="BE68" s="4" t="str">
        <f t="shared" si="18"/>
        <v>999:99.99</v>
      </c>
      <c r="BF68" s="4" t="str">
        <f t="shared" si="19"/>
        <v>999:99.99</v>
      </c>
      <c r="BG68" s="4" t="str">
        <f t="shared" si="20"/>
        <v>999:99.99</v>
      </c>
      <c r="BH68" s="4" t="str">
        <f t="shared" si="21"/>
        <v>19000100</v>
      </c>
      <c r="BI68">
        <v>51</v>
      </c>
      <c r="BJ68"/>
      <c r="BK68">
        <v>8</v>
      </c>
      <c r="BL68">
        <f t="shared" si="33"/>
        <v>0</v>
      </c>
      <c r="BM68">
        <f t="shared" si="34"/>
        <v>0</v>
      </c>
    </row>
    <row r="69" spans="1:71" ht="16.5" customHeight="1">
      <c r="A69" s="7" t="str">
        <f t="shared" si="22"/>
        <v/>
      </c>
      <c r="B69" s="26"/>
      <c r="C69" s="48"/>
      <c r="D69" s="64"/>
      <c r="E69" s="65"/>
      <c r="F69" s="65"/>
      <c r="G69" s="65"/>
      <c r="H69" s="65"/>
      <c r="I69" s="149"/>
      <c r="J69" s="150"/>
      <c r="K69" s="149"/>
      <c r="L69" s="150"/>
      <c r="M69" s="60"/>
      <c r="N69" s="61"/>
      <c r="O69" s="41"/>
      <c r="P69" s="29"/>
      <c r="Q69" s="7" t="str">
        <f t="shared" si="23"/>
        <v/>
      </c>
      <c r="R69" s="7" t="str">
        <f t="shared" si="24"/>
        <v/>
      </c>
      <c r="S69" s="7" t="str">
        <f t="shared" si="25"/>
        <v/>
      </c>
      <c r="T69" s="7" t="str">
        <f t="shared" si="26"/>
        <v/>
      </c>
      <c r="U69" s="69" t="str">
        <f t="shared" si="27"/>
        <v/>
      </c>
      <c r="V69" s="106"/>
      <c r="W69" s="9"/>
      <c r="X69" s="11">
        <f t="shared" si="0"/>
        <v>0</v>
      </c>
      <c r="Y69" s="11">
        <f t="shared" si="1"/>
        <v>0</v>
      </c>
      <c r="Z69" s="4" t="str">
        <f t="shared" si="38"/>
        <v/>
      </c>
      <c r="AA69" s="4" t="str">
        <f t="shared" si="38"/>
        <v/>
      </c>
      <c r="AF69" s="4">
        <f t="shared" si="28"/>
        <v>0</v>
      </c>
      <c r="AG69" s="4">
        <f t="shared" si="29"/>
        <v>0</v>
      </c>
      <c r="AH69" s="4" t="str">
        <f t="shared" si="30"/>
        <v/>
      </c>
      <c r="AI69" s="4" t="str">
        <f t="shared" si="3"/>
        <v/>
      </c>
      <c r="AJ69" s="11">
        <f t="shared" si="4"/>
        <v>0</v>
      </c>
      <c r="AK69" s="4" t="str">
        <f t="shared" si="31"/>
        <v/>
      </c>
      <c r="AL69" s="4">
        <v>5</v>
      </c>
      <c r="AM69" s="4" t="str">
        <f t="shared" si="5"/>
        <v xml:space="preserve"> </v>
      </c>
      <c r="AN69" s="4" t="str">
        <f t="shared" si="6"/>
        <v xml:space="preserve">  </v>
      </c>
      <c r="AO69" s="4" t="str">
        <f t="shared" si="7"/>
        <v/>
      </c>
      <c r="AP69" s="4" t="str">
        <f t="shared" si="8"/>
        <v/>
      </c>
      <c r="AU69" s="4" t="str">
        <f t="shared" si="32"/>
        <v/>
      </c>
      <c r="AV69" s="4" t="str">
        <f t="shared" si="9"/>
        <v/>
      </c>
      <c r="AW69" s="4" t="str">
        <f t="shared" si="10"/>
        <v/>
      </c>
      <c r="AX69" s="4" t="str">
        <f t="shared" si="11"/>
        <v/>
      </c>
      <c r="AY69" s="4" t="str">
        <f t="shared" si="12"/>
        <v/>
      </c>
      <c r="AZ69" s="4" t="str">
        <f t="shared" si="13"/>
        <v/>
      </c>
      <c r="BA69" s="4" t="str">
        <f t="shared" si="14"/>
        <v/>
      </c>
      <c r="BB69" s="4" t="str">
        <f t="shared" si="15"/>
        <v/>
      </c>
      <c r="BC69" s="4">
        <f t="shared" si="16"/>
        <v>0</v>
      </c>
      <c r="BD69" s="4" t="str">
        <f t="shared" si="17"/>
        <v>999:99.99</v>
      </c>
      <c r="BE69" s="4" t="str">
        <f t="shared" si="18"/>
        <v>999:99.99</v>
      </c>
      <c r="BF69" s="4" t="str">
        <f t="shared" si="19"/>
        <v>999:99.99</v>
      </c>
      <c r="BG69" s="4" t="str">
        <f t="shared" si="20"/>
        <v>999:99.99</v>
      </c>
      <c r="BH69" s="4" t="str">
        <f t="shared" si="21"/>
        <v>19000100</v>
      </c>
      <c r="BI69">
        <v>52</v>
      </c>
      <c r="BJ69"/>
      <c r="BK69">
        <v>8</v>
      </c>
      <c r="BL69">
        <f t="shared" si="33"/>
        <v>0</v>
      </c>
      <c r="BM69">
        <f t="shared" si="34"/>
        <v>0</v>
      </c>
    </row>
    <row r="70" spans="1:71" ht="16.5" customHeight="1">
      <c r="A70" s="7" t="str">
        <f t="shared" si="22"/>
        <v/>
      </c>
      <c r="B70" s="26"/>
      <c r="C70" s="48"/>
      <c r="D70" s="64"/>
      <c r="E70" s="65"/>
      <c r="F70" s="65"/>
      <c r="G70" s="65"/>
      <c r="H70" s="65"/>
      <c r="I70" s="149"/>
      <c r="J70" s="150"/>
      <c r="K70" s="149"/>
      <c r="L70" s="150"/>
      <c r="M70" s="60"/>
      <c r="N70" s="61"/>
      <c r="O70" s="41"/>
      <c r="P70" s="29"/>
      <c r="Q70" s="7" t="str">
        <f t="shared" si="23"/>
        <v/>
      </c>
      <c r="R70" s="7" t="str">
        <f t="shared" si="24"/>
        <v/>
      </c>
      <c r="S70" s="7" t="str">
        <f t="shared" si="25"/>
        <v/>
      </c>
      <c r="T70" s="7" t="str">
        <f t="shared" si="26"/>
        <v/>
      </c>
      <c r="U70" s="69" t="str">
        <f t="shared" si="27"/>
        <v/>
      </c>
      <c r="V70" s="106"/>
      <c r="W70" s="9"/>
      <c r="X70" s="11">
        <f t="shared" ref="X70:X75" si="39">IF(I70="",0,IF(I70=K70,1,0))</f>
        <v>0</v>
      </c>
      <c r="Y70" s="11">
        <f t="shared" ref="Y70:Y75" si="40">IF(M70="",0,IF(OR(M70=I70,M70=K70),1,0))</f>
        <v>0</v>
      </c>
      <c r="Z70" s="4" t="str">
        <f t="shared" ref="Z70:AA75" si="41">TRIM(E70)</f>
        <v/>
      </c>
      <c r="AA70" s="4" t="str">
        <f t="shared" si="41"/>
        <v/>
      </c>
      <c r="AF70" s="4">
        <f t="shared" si="28"/>
        <v>0</v>
      </c>
      <c r="AG70" s="4">
        <f t="shared" si="29"/>
        <v>0</v>
      </c>
      <c r="AH70" s="4" t="str">
        <f t="shared" si="30"/>
        <v/>
      </c>
      <c r="AI70" s="4" t="str">
        <f t="shared" ref="AI70:AI75" si="42">Z70&amp;IF(OR(AF70&gt;4,AF70=0),"",REPT("  ",5-AF70))&amp;AA70</f>
        <v/>
      </c>
      <c r="AJ70" s="11">
        <f t="shared" ref="AJ70:AJ75" si="43">COUNTA(I70,K70,M70,O70)</f>
        <v>0</v>
      </c>
      <c r="AK70" s="4" t="str">
        <f t="shared" si="31"/>
        <v/>
      </c>
      <c r="AL70" s="4">
        <v>5</v>
      </c>
      <c r="AM70" s="4" t="str">
        <f t="shared" ref="AM70:AM75" si="44">G70&amp;" "&amp;H70</f>
        <v xml:space="preserve"> </v>
      </c>
      <c r="AN70" s="4" t="str">
        <f t="shared" ref="AN70:AN75" si="45">Z70&amp;"  "&amp;AA70</f>
        <v xml:space="preserve">  </v>
      </c>
      <c r="AO70" s="4" t="str">
        <f t="shared" ref="AO70:AO75" si="46">AH70</f>
        <v/>
      </c>
      <c r="AP70" s="4" t="str">
        <f t="shared" ref="AP70:AP75" si="47">R70</f>
        <v/>
      </c>
      <c r="AU70" s="4" t="str">
        <f t="shared" si="32"/>
        <v/>
      </c>
      <c r="AV70" s="4" t="str">
        <f t="shared" ref="AV70:AV75" si="48">IF(K70="","",VLOOKUP(K70,$AC$6:$AD$23,2,0))</f>
        <v/>
      </c>
      <c r="AW70" s="4" t="str">
        <f t="shared" ref="AW70:AW75" si="49">IF(M70="","",VLOOKUP(M70,$AC$6:$AD$23,2,0))</f>
        <v/>
      </c>
      <c r="AX70" s="4" t="str">
        <f t="shared" ref="AX70:AX75" si="50">IF(O70="","",VLOOKUP(O70,$AC$6:$AD$16,2,0))</f>
        <v/>
      </c>
      <c r="AY70" s="4" t="str">
        <f t="shared" ref="AY70:AY75" si="51">IF(I70="","",VLOOKUP(I70,$AC$6:$AF$13,3,0))</f>
        <v/>
      </c>
      <c r="AZ70" s="4" t="str">
        <f t="shared" ref="AZ70:AZ75" si="52">IF(K70="","",VLOOKUP(K70,$AC$6:$AF$13,3,0))</f>
        <v/>
      </c>
      <c r="BA70" s="4" t="str">
        <f t="shared" ref="BA70:BA75" si="53">IF(M70="","",VALUE(LEFT(M70,3)))</f>
        <v/>
      </c>
      <c r="BB70" s="4" t="str">
        <f t="shared" ref="BB70:BB75" si="54">IF(O70="","",VALUE(LEFT(O70,3)))</f>
        <v/>
      </c>
      <c r="BC70" s="4">
        <f t="shared" ref="BC70:BC75" si="55">IF(B70="100歳",1,0)</f>
        <v>0</v>
      </c>
      <c r="BD70" s="4" t="str">
        <f t="shared" ref="BD70:BD75" si="56">IF(J70="","999:99.99"," "&amp;LEFT(RIGHT("  "&amp;TEXT(J70,"0.00"),7),2)&amp;":"&amp;RIGHT(TEXT(J70,"0.00"),5))</f>
        <v>999:99.99</v>
      </c>
      <c r="BE70" s="4" t="str">
        <f t="shared" ref="BE70:BE75" si="57">IF(L70="","999:99.99"," "&amp;LEFT(RIGHT("  "&amp;TEXT(L70,"0.00"),7),2)&amp;":"&amp;RIGHT(TEXT(L70,"0.00"),5))</f>
        <v>999:99.99</v>
      </c>
      <c r="BF70" s="4" t="str">
        <f t="shared" ref="BF70:BF75" si="58">IF(N70="","999:99.99"," "&amp;LEFT(RIGHT("  "&amp;TEXT(N70,"0.00"),7),2)&amp;":"&amp;RIGHT(TEXT(N70,"0.00"),5))</f>
        <v>999:99.99</v>
      </c>
      <c r="BG70" s="4" t="str">
        <f t="shared" ref="BG70:BG75" si="59">IF(P70="","999:99.99"," "&amp;LEFT(RIGHT("  "&amp;TEXT(P70,"0.00"),7),2)&amp;":"&amp;RIGHT(TEXT(P70,"0.00"),5))</f>
        <v>999:99.99</v>
      </c>
      <c r="BH70" s="4" t="str">
        <f t="shared" ref="BH70:BH75" si="60">YEAR(D70)&amp;RIGHT("0"&amp;MONTH(D70),2)&amp;RIGHT("0"&amp;DAY(D70),2)</f>
        <v>19000100</v>
      </c>
      <c r="BI70">
        <v>53</v>
      </c>
      <c r="BJ70"/>
      <c r="BK70">
        <v>8</v>
      </c>
      <c r="BL70">
        <f t="shared" si="33"/>
        <v>0</v>
      </c>
      <c r="BM70">
        <f t="shared" si="34"/>
        <v>0</v>
      </c>
    </row>
    <row r="71" spans="1:71" ht="16.5" customHeight="1">
      <c r="A71" s="7" t="str">
        <f t="shared" ref="A71:A75" si="61">IF(D71="","",A70+1)</f>
        <v/>
      </c>
      <c r="B71" s="26"/>
      <c r="C71" s="48"/>
      <c r="D71" s="64"/>
      <c r="E71" s="65"/>
      <c r="F71" s="65"/>
      <c r="G71" s="65"/>
      <c r="H71" s="65"/>
      <c r="I71" s="149"/>
      <c r="J71" s="150"/>
      <c r="K71" s="149"/>
      <c r="L71" s="150"/>
      <c r="M71" s="60"/>
      <c r="N71" s="61"/>
      <c r="O71" s="41"/>
      <c r="P71" s="29"/>
      <c r="Q71" s="7" t="str">
        <f t="shared" ref="Q71:Q75" si="62">IF(OR(D71="",S71&lt;6,S71&gt;17),"",VLOOKUP(S71,$BI$18:$BK$117,2,0))</f>
        <v/>
      </c>
      <c r="R71" s="7" t="str">
        <f t="shared" ref="R71:R75" si="63">IF(D71="","",DATEDIF(D71,$AI$1,"Y"))</f>
        <v/>
      </c>
      <c r="S71" s="7" t="str">
        <f t="shared" ref="S71:S75" si="64">IF(D71="","",DATEDIF(D71,$AI$2,"Y"))</f>
        <v/>
      </c>
      <c r="T71" s="7" t="str">
        <f t="shared" ref="T71:T75" si="65">IF(D71="","",VLOOKUP(IF(LEFT(Q71,1)="中",13,IF(LEFT(Q71,1)="高",16,R71)),$BI$18:$BK$117,3,0))</f>
        <v/>
      </c>
      <c r="U71" s="69" t="str">
        <f t="shared" ref="U71:U75" si="66">IF(D71="","",VLOOKUP(T71,$BI$6:$BJ$15,2,0))</f>
        <v/>
      </c>
      <c r="V71" s="106"/>
      <c r="W71" s="9"/>
      <c r="X71" s="11">
        <f t="shared" si="39"/>
        <v>0</v>
      </c>
      <c r="Y71" s="11">
        <f t="shared" si="40"/>
        <v>0</v>
      </c>
      <c r="Z71" s="4" t="str">
        <f t="shared" si="41"/>
        <v/>
      </c>
      <c r="AA71" s="4" t="str">
        <f t="shared" si="41"/>
        <v/>
      </c>
      <c r="AF71" s="4">
        <f t="shared" ref="AF71:AF75" si="67">LEN(Z71)+LEN(AA71)</f>
        <v>0</v>
      </c>
      <c r="AG71" s="4">
        <f t="shared" ref="AG71:AG134" si="68">AG70+IF(OR(AI71="",AJ71=0),0,1)</f>
        <v>0</v>
      </c>
      <c r="AH71" s="4" t="str">
        <f t="shared" ref="AH71:AH75" si="69">IF(OR(AI71="",AJ71=0),"",AG71)</f>
        <v/>
      </c>
      <c r="AI71" s="4" t="str">
        <f t="shared" si="42"/>
        <v/>
      </c>
      <c r="AJ71" s="11">
        <f t="shared" si="43"/>
        <v>0</v>
      </c>
      <c r="AK71" s="4" t="str">
        <f t="shared" ref="AK71:AK134" si="70">T71</f>
        <v/>
      </c>
      <c r="AL71" s="4">
        <v>5</v>
      </c>
      <c r="AM71" s="4" t="str">
        <f t="shared" si="44"/>
        <v xml:space="preserve"> </v>
      </c>
      <c r="AN71" s="4" t="str">
        <f t="shared" si="45"/>
        <v xml:space="preserve">  </v>
      </c>
      <c r="AO71" s="4" t="str">
        <f t="shared" si="46"/>
        <v/>
      </c>
      <c r="AP71" s="4" t="str">
        <f t="shared" si="47"/>
        <v/>
      </c>
      <c r="AU71" s="4" t="str">
        <f t="shared" ref="AU71:AU75" si="71">IF(I71="","",VLOOKUP(I71,$AC$6:$AD$23,2,0))</f>
        <v/>
      </c>
      <c r="AV71" s="4" t="str">
        <f t="shared" si="48"/>
        <v/>
      </c>
      <c r="AW71" s="4" t="str">
        <f t="shared" si="49"/>
        <v/>
      </c>
      <c r="AX71" s="4" t="str">
        <f t="shared" si="50"/>
        <v/>
      </c>
      <c r="AY71" s="4" t="str">
        <f t="shared" si="51"/>
        <v/>
      </c>
      <c r="AZ71" s="4" t="str">
        <f t="shared" si="52"/>
        <v/>
      </c>
      <c r="BA71" s="4" t="str">
        <f t="shared" si="53"/>
        <v/>
      </c>
      <c r="BB71" s="4" t="str">
        <f t="shared" si="54"/>
        <v/>
      </c>
      <c r="BC71" s="4">
        <f t="shared" si="55"/>
        <v>0</v>
      </c>
      <c r="BD71" s="4" t="str">
        <f t="shared" si="56"/>
        <v>999:99.99</v>
      </c>
      <c r="BE71" s="4" t="str">
        <f t="shared" si="57"/>
        <v>999:99.99</v>
      </c>
      <c r="BF71" s="4" t="str">
        <f t="shared" si="58"/>
        <v>999:99.99</v>
      </c>
      <c r="BG71" s="4" t="str">
        <f t="shared" si="59"/>
        <v>999:99.99</v>
      </c>
      <c r="BH71" s="4" t="str">
        <f t="shared" si="60"/>
        <v>19000100</v>
      </c>
      <c r="BI71">
        <v>54</v>
      </c>
      <c r="BJ71"/>
      <c r="BK71">
        <v>8</v>
      </c>
      <c r="BL71">
        <f t="shared" ref="BL71:BL75" si="72">IF(AK71&lt;4,AJ71,0)</f>
        <v>0</v>
      </c>
      <c r="BM71">
        <f t="shared" ref="BM71:BM134" si="73">IF(AK71&gt;3,AJ71,0)</f>
        <v>0</v>
      </c>
    </row>
    <row r="72" spans="1:71" ht="16.5" customHeight="1">
      <c r="A72" s="7" t="str">
        <f t="shared" si="61"/>
        <v/>
      </c>
      <c r="B72" s="26"/>
      <c r="C72" s="48"/>
      <c r="D72" s="64"/>
      <c r="E72" s="65"/>
      <c r="F72" s="65"/>
      <c r="G72" s="65"/>
      <c r="H72" s="65"/>
      <c r="I72" s="149"/>
      <c r="J72" s="150"/>
      <c r="K72" s="149"/>
      <c r="L72" s="150"/>
      <c r="M72" s="60"/>
      <c r="N72" s="61"/>
      <c r="O72" s="41"/>
      <c r="P72" s="29"/>
      <c r="Q72" s="7" t="str">
        <f t="shared" si="62"/>
        <v/>
      </c>
      <c r="R72" s="7" t="str">
        <f t="shared" si="63"/>
        <v/>
      </c>
      <c r="S72" s="7" t="str">
        <f t="shared" si="64"/>
        <v/>
      </c>
      <c r="T72" s="7" t="str">
        <f t="shared" si="65"/>
        <v/>
      </c>
      <c r="U72" s="69" t="str">
        <f t="shared" si="66"/>
        <v/>
      </c>
      <c r="V72" s="106"/>
      <c r="W72" s="9"/>
      <c r="X72" s="11">
        <f t="shared" si="39"/>
        <v>0</v>
      </c>
      <c r="Y72" s="11">
        <f t="shared" si="40"/>
        <v>0</v>
      </c>
      <c r="Z72" s="4" t="str">
        <f t="shared" si="41"/>
        <v/>
      </c>
      <c r="AA72" s="4" t="str">
        <f t="shared" si="41"/>
        <v/>
      </c>
      <c r="AF72" s="4">
        <f t="shared" si="67"/>
        <v>0</v>
      </c>
      <c r="AG72" s="4">
        <f t="shared" si="68"/>
        <v>0</v>
      </c>
      <c r="AH72" s="4" t="str">
        <f t="shared" si="69"/>
        <v/>
      </c>
      <c r="AI72" s="4" t="str">
        <f t="shared" si="42"/>
        <v/>
      </c>
      <c r="AJ72" s="11">
        <f t="shared" si="43"/>
        <v>0</v>
      </c>
      <c r="AK72" s="4" t="str">
        <f t="shared" si="70"/>
        <v/>
      </c>
      <c r="AL72" s="4">
        <v>5</v>
      </c>
      <c r="AM72" s="4" t="str">
        <f t="shared" si="44"/>
        <v xml:space="preserve"> </v>
      </c>
      <c r="AN72" s="4" t="str">
        <f t="shared" si="45"/>
        <v xml:space="preserve">  </v>
      </c>
      <c r="AO72" s="4" t="str">
        <f t="shared" si="46"/>
        <v/>
      </c>
      <c r="AP72" s="4" t="str">
        <f t="shared" si="47"/>
        <v/>
      </c>
      <c r="AU72" s="4" t="str">
        <f t="shared" si="71"/>
        <v/>
      </c>
      <c r="AV72" s="4" t="str">
        <f t="shared" si="48"/>
        <v/>
      </c>
      <c r="AW72" s="4" t="str">
        <f t="shared" si="49"/>
        <v/>
      </c>
      <c r="AX72" s="4" t="str">
        <f t="shared" si="50"/>
        <v/>
      </c>
      <c r="AY72" s="4" t="str">
        <f t="shared" si="51"/>
        <v/>
      </c>
      <c r="AZ72" s="4" t="str">
        <f t="shared" si="52"/>
        <v/>
      </c>
      <c r="BA72" s="4" t="str">
        <f t="shared" si="53"/>
        <v/>
      </c>
      <c r="BB72" s="4" t="str">
        <f t="shared" si="54"/>
        <v/>
      </c>
      <c r="BC72" s="4">
        <f t="shared" si="55"/>
        <v>0</v>
      </c>
      <c r="BD72" s="4" t="str">
        <f t="shared" si="56"/>
        <v>999:99.99</v>
      </c>
      <c r="BE72" s="4" t="str">
        <f t="shared" si="57"/>
        <v>999:99.99</v>
      </c>
      <c r="BF72" s="4" t="str">
        <f t="shared" si="58"/>
        <v>999:99.99</v>
      </c>
      <c r="BG72" s="4" t="str">
        <f t="shared" si="59"/>
        <v>999:99.99</v>
      </c>
      <c r="BH72" s="4" t="str">
        <f t="shared" si="60"/>
        <v>19000100</v>
      </c>
      <c r="BI72">
        <v>55</v>
      </c>
      <c r="BJ72"/>
      <c r="BK72">
        <v>8</v>
      </c>
      <c r="BL72">
        <f t="shared" si="72"/>
        <v>0</v>
      </c>
      <c r="BM72">
        <f t="shared" si="73"/>
        <v>0</v>
      </c>
    </row>
    <row r="73" spans="1:71" ht="16.5" customHeight="1">
      <c r="A73" s="7" t="str">
        <f t="shared" si="61"/>
        <v/>
      </c>
      <c r="B73" s="26"/>
      <c r="C73" s="48"/>
      <c r="D73" s="64"/>
      <c r="E73" s="65"/>
      <c r="F73" s="65"/>
      <c r="G73" s="65"/>
      <c r="H73" s="65"/>
      <c r="I73" s="149"/>
      <c r="J73" s="150"/>
      <c r="K73" s="149"/>
      <c r="L73" s="150"/>
      <c r="M73" s="60"/>
      <c r="N73" s="61"/>
      <c r="O73" s="41"/>
      <c r="P73" s="29"/>
      <c r="Q73" s="7" t="str">
        <f t="shared" si="62"/>
        <v/>
      </c>
      <c r="R73" s="7" t="str">
        <f t="shared" si="63"/>
        <v/>
      </c>
      <c r="S73" s="7" t="str">
        <f t="shared" si="64"/>
        <v/>
      </c>
      <c r="T73" s="7" t="str">
        <f t="shared" si="65"/>
        <v/>
      </c>
      <c r="U73" s="69" t="str">
        <f t="shared" si="66"/>
        <v/>
      </c>
      <c r="V73" s="106"/>
      <c r="W73" s="9"/>
      <c r="X73" s="11">
        <f t="shared" si="39"/>
        <v>0</v>
      </c>
      <c r="Y73" s="11">
        <f t="shared" si="40"/>
        <v>0</v>
      </c>
      <c r="Z73" s="4" t="str">
        <f t="shared" si="41"/>
        <v/>
      </c>
      <c r="AA73" s="4" t="str">
        <f t="shared" si="41"/>
        <v/>
      </c>
      <c r="AF73" s="4">
        <f t="shared" si="67"/>
        <v>0</v>
      </c>
      <c r="AG73" s="4">
        <f t="shared" si="68"/>
        <v>0</v>
      </c>
      <c r="AH73" s="4" t="str">
        <f t="shared" si="69"/>
        <v/>
      </c>
      <c r="AI73" s="4" t="str">
        <f t="shared" si="42"/>
        <v/>
      </c>
      <c r="AJ73" s="11">
        <f t="shared" si="43"/>
        <v>0</v>
      </c>
      <c r="AK73" s="4" t="str">
        <f t="shared" si="70"/>
        <v/>
      </c>
      <c r="AL73" s="4">
        <v>5</v>
      </c>
      <c r="AM73" s="4" t="str">
        <f t="shared" si="44"/>
        <v xml:space="preserve"> </v>
      </c>
      <c r="AN73" s="4" t="str">
        <f t="shared" si="45"/>
        <v xml:space="preserve">  </v>
      </c>
      <c r="AO73" s="4" t="str">
        <f t="shared" si="46"/>
        <v/>
      </c>
      <c r="AP73" s="4" t="str">
        <f t="shared" si="47"/>
        <v/>
      </c>
      <c r="AU73" s="4" t="str">
        <f t="shared" si="71"/>
        <v/>
      </c>
      <c r="AV73" s="4" t="str">
        <f t="shared" si="48"/>
        <v/>
      </c>
      <c r="AW73" s="4" t="str">
        <f t="shared" si="49"/>
        <v/>
      </c>
      <c r="AX73" s="4" t="str">
        <f t="shared" si="50"/>
        <v/>
      </c>
      <c r="AY73" s="4" t="str">
        <f t="shared" si="51"/>
        <v/>
      </c>
      <c r="AZ73" s="4" t="str">
        <f t="shared" si="52"/>
        <v/>
      </c>
      <c r="BA73" s="4" t="str">
        <f t="shared" si="53"/>
        <v/>
      </c>
      <c r="BB73" s="4" t="str">
        <f t="shared" si="54"/>
        <v/>
      </c>
      <c r="BC73" s="4">
        <f t="shared" si="55"/>
        <v>0</v>
      </c>
      <c r="BD73" s="4" t="str">
        <f t="shared" si="56"/>
        <v>999:99.99</v>
      </c>
      <c r="BE73" s="4" t="str">
        <f t="shared" si="57"/>
        <v>999:99.99</v>
      </c>
      <c r="BF73" s="4" t="str">
        <f t="shared" si="58"/>
        <v>999:99.99</v>
      </c>
      <c r="BG73" s="4" t="str">
        <f t="shared" si="59"/>
        <v>999:99.99</v>
      </c>
      <c r="BH73" s="4" t="str">
        <f t="shared" si="60"/>
        <v>19000100</v>
      </c>
      <c r="BI73">
        <v>56</v>
      </c>
      <c r="BJ73"/>
      <c r="BK73">
        <v>8</v>
      </c>
      <c r="BL73">
        <f t="shared" si="72"/>
        <v>0</v>
      </c>
      <c r="BM73">
        <f t="shared" si="73"/>
        <v>0</v>
      </c>
    </row>
    <row r="74" spans="1:71" ht="16.5" customHeight="1">
      <c r="A74" s="7" t="str">
        <f t="shared" si="61"/>
        <v/>
      </c>
      <c r="B74" s="26"/>
      <c r="C74" s="48"/>
      <c r="D74" s="64"/>
      <c r="E74" s="65"/>
      <c r="F74" s="65"/>
      <c r="G74" s="65"/>
      <c r="H74" s="65"/>
      <c r="I74" s="149"/>
      <c r="J74" s="150"/>
      <c r="K74" s="149"/>
      <c r="L74" s="150"/>
      <c r="M74" s="60"/>
      <c r="N74" s="61"/>
      <c r="O74" s="41"/>
      <c r="P74" s="29"/>
      <c r="Q74" s="7" t="str">
        <f t="shared" si="62"/>
        <v/>
      </c>
      <c r="R74" s="7" t="str">
        <f t="shared" si="63"/>
        <v/>
      </c>
      <c r="S74" s="7" t="str">
        <f t="shared" si="64"/>
        <v/>
      </c>
      <c r="T74" s="7" t="str">
        <f t="shared" si="65"/>
        <v/>
      </c>
      <c r="U74" s="69" t="str">
        <f t="shared" si="66"/>
        <v/>
      </c>
      <c r="V74" s="106"/>
      <c r="W74" s="9"/>
      <c r="X74" s="11">
        <f t="shared" si="39"/>
        <v>0</v>
      </c>
      <c r="Y74" s="11">
        <f t="shared" si="40"/>
        <v>0</v>
      </c>
      <c r="Z74" s="4" t="str">
        <f t="shared" si="41"/>
        <v/>
      </c>
      <c r="AA74" s="4" t="str">
        <f t="shared" si="41"/>
        <v/>
      </c>
      <c r="AF74" s="4">
        <f t="shared" si="67"/>
        <v>0</v>
      </c>
      <c r="AG74" s="4">
        <f t="shared" si="68"/>
        <v>0</v>
      </c>
      <c r="AH74" s="4" t="str">
        <f t="shared" si="69"/>
        <v/>
      </c>
      <c r="AI74" s="4" t="str">
        <f t="shared" si="42"/>
        <v/>
      </c>
      <c r="AJ74" s="11">
        <f t="shared" si="43"/>
        <v>0</v>
      </c>
      <c r="AK74" s="4" t="str">
        <f t="shared" si="70"/>
        <v/>
      </c>
      <c r="AL74" s="4">
        <v>5</v>
      </c>
      <c r="AM74" s="4" t="str">
        <f t="shared" si="44"/>
        <v xml:space="preserve"> </v>
      </c>
      <c r="AN74" s="4" t="str">
        <f t="shared" si="45"/>
        <v xml:space="preserve">  </v>
      </c>
      <c r="AO74" s="4" t="str">
        <f t="shared" si="46"/>
        <v/>
      </c>
      <c r="AP74" s="4" t="str">
        <f t="shared" si="47"/>
        <v/>
      </c>
      <c r="AU74" s="4" t="str">
        <f t="shared" si="71"/>
        <v/>
      </c>
      <c r="AV74" s="4" t="str">
        <f t="shared" si="48"/>
        <v/>
      </c>
      <c r="AW74" s="4" t="str">
        <f t="shared" si="49"/>
        <v/>
      </c>
      <c r="AX74" s="4" t="str">
        <f t="shared" si="50"/>
        <v/>
      </c>
      <c r="AY74" s="4" t="str">
        <f t="shared" si="51"/>
        <v/>
      </c>
      <c r="AZ74" s="4" t="str">
        <f t="shared" si="52"/>
        <v/>
      </c>
      <c r="BA74" s="4" t="str">
        <f t="shared" si="53"/>
        <v/>
      </c>
      <c r="BB74" s="4" t="str">
        <f t="shared" si="54"/>
        <v/>
      </c>
      <c r="BC74" s="4">
        <f t="shared" si="55"/>
        <v>0</v>
      </c>
      <c r="BD74" s="4" t="str">
        <f t="shared" si="56"/>
        <v>999:99.99</v>
      </c>
      <c r="BE74" s="4" t="str">
        <f t="shared" si="57"/>
        <v>999:99.99</v>
      </c>
      <c r="BF74" s="4" t="str">
        <f t="shared" si="58"/>
        <v>999:99.99</v>
      </c>
      <c r="BG74" s="4" t="str">
        <f t="shared" si="59"/>
        <v>999:99.99</v>
      </c>
      <c r="BH74" s="4" t="str">
        <f t="shared" si="60"/>
        <v>19000100</v>
      </c>
      <c r="BI74">
        <v>57</v>
      </c>
      <c r="BJ74"/>
      <c r="BK74">
        <v>8</v>
      </c>
      <c r="BL74">
        <f t="shared" si="72"/>
        <v>0</v>
      </c>
      <c r="BM74">
        <f t="shared" si="73"/>
        <v>0</v>
      </c>
    </row>
    <row r="75" spans="1:71" ht="16.5" customHeight="1">
      <c r="A75" s="7" t="str">
        <f t="shared" si="61"/>
        <v/>
      </c>
      <c r="B75" s="26"/>
      <c r="C75" s="48"/>
      <c r="D75" s="64"/>
      <c r="E75" s="65"/>
      <c r="F75" s="65"/>
      <c r="G75" s="65"/>
      <c r="H75" s="65"/>
      <c r="I75" s="149"/>
      <c r="J75" s="150"/>
      <c r="K75" s="149"/>
      <c r="L75" s="150"/>
      <c r="M75" s="60"/>
      <c r="N75" s="61"/>
      <c r="O75" s="41"/>
      <c r="P75" s="29"/>
      <c r="Q75" s="7" t="str">
        <f t="shared" si="62"/>
        <v/>
      </c>
      <c r="R75" s="7" t="str">
        <f t="shared" si="63"/>
        <v/>
      </c>
      <c r="S75" s="7" t="str">
        <f t="shared" si="64"/>
        <v/>
      </c>
      <c r="T75" s="7" t="str">
        <f t="shared" si="65"/>
        <v/>
      </c>
      <c r="U75" s="69" t="str">
        <f t="shared" si="66"/>
        <v/>
      </c>
      <c r="V75" s="106"/>
      <c r="W75" s="9"/>
      <c r="X75" s="11">
        <f t="shared" si="39"/>
        <v>0</v>
      </c>
      <c r="Y75" s="11">
        <f t="shared" si="40"/>
        <v>0</v>
      </c>
      <c r="Z75" s="4" t="str">
        <f t="shared" si="41"/>
        <v/>
      </c>
      <c r="AA75" s="4" t="str">
        <f t="shared" si="41"/>
        <v/>
      </c>
      <c r="AF75" s="4">
        <f t="shared" si="67"/>
        <v>0</v>
      </c>
      <c r="AG75" s="4">
        <f>AG74+IF(OR(AI75="",AJ75=0),0,1)</f>
        <v>0</v>
      </c>
      <c r="AH75" s="4" t="str">
        <f t="shared" si="69"/>
        <v/>
      </c>
      <c r="AI75" s="4" t="str">
        <f t="shared" si="42"/>
        <v/>
      </c>
      <c r="AJ75" s="11">
        <f t="shared" si="43"/>
        <v>0</v>
      </c>
      <c r="AK75" s="4" t="str">
        <f t="shared" si="70"/>
        <v/>
      </c>
      <c r="AL75" s="4">
        <v>5</v>
      </c>
      <c r="AM75" s="4" t="str">
        <f t="shared" si="44"/>
        <v xml:space="preserve"> </v>
      </c>
      <c r="AN75" s="4" t="str">
        <f t="shared" si="45"/>
        <v xml:space="preserve">  </v>
      </c>
      <c r="AO75" s="4" t="str">
        <f t="shared" si="46"/>
        <v/>
      </c>
      <c r="AP75" s="4" t="str">
        <f t="shared" si="47"/>
        <v/>
      </c>
      <c r="AU75" s="4" t="str">
        <f t="shared" si="71"/>
        <v/>
      </c>
      <c r="AV75" s="4" t="str">
        <f t="shared" si="48"/>
        <v/>
      </c>
      <c r="AW75" s="4" t="str">
        <f t="shared" si="49"/>
        <v/>
      </c>
      <c r="AX75" s="4" t="str">
        <f t="shared" si="50"/>
        <v/>
      </c>
      <c r="AY75" s="4" t="str">
        <f t="shared" si="51"/>
        <v/>
      </c>
      <c r="AZ75" s="4" t="str">
        <f t="shared" si="52"/>
        <v/>
      </c>
      <c r="BA75" s="4" t="str">
        <f t="shared" si="53"/>
        <v/>
      </c>
      <c r="BB75" s="4" t="str">
        <f t="shared" si="54"/>
        <v/>
      </c>
      <c r="BC75" s="4">
        <f t="shared" si="55"/>
        <v>0</v>
      </c>
      <c r="BD75" s="4" t="str">
        <f t="shared" si="56"/>
        <v>999:99.99</v>
      </c>
      <c r="BE75" s="4" t="str">
        <f t="shared" si="57"/>
        <v>999:99.99</v>
      </c>
      <c r="BF75" s="4" t="str">
        <f t="shared" si="58"/>
        <v>999:99.99</v>
      </c>
      <c r="BG75" s="4" t="str">
        <f t="shared" si="59"/>
        <v>999:99.99</v>
      </c>
      <c r="BH75" s="4" t="str">
        <f t="shared" si="60"/>
        <v>19000100</v>
      </c>
      <c r="BI75">
        <v>58</v>
      </c>
      <c r="BJ75"/>
      <c r="BK75">
        <v>8</v>
      </c>
      <c r="BL75">
        <f t="shared" si="72"/>
        <v>0</v>
      </c>
      <c r="BM75">
        <f t="shared" si="73"/>
        <v>0</v>
      </c>
    </row>
    <row r="76" spans="1:71" ht="16.5" customHeight="1">
      <c r="A76" s="3"/>
      <c r="B76" s="1"/>
      <c r="C76" s="1"/>
      <c r="D76" s="1"/>
      <c r="E76" s="1"/>
      <c r="F76" s="1"/>
      <c r="G76" s="1"/>
      <c r="H76" s="1"/>
      <c r="Q76" s="53"/>
      <c r="R76" s="53"/>
      <c r="S76" s="53"/>
      <c r="T76" s="53"/>
      <c r="U76" s="70"/>
      <c r="V76" s="103"/>
      <c r="W76" s="9"/>
      <c r="Y76" s="11"/>
      <c r="Z76" s="4" t="s">
        <v>215</v>
      </c>
      <c r="AC76" s="6">
        <f>SUM(BO9:BO15)</f>
        <v>0</v>
      </c>
      <c r="AH76" s="4" t="str">
        <f>IF(OR(AI76="",AJ76=0),"",AG76)</f>
        <v/>
      </c>
      <c r="AJ76" s="11">
        <f>70-COUNTIF(AJ6:AJ75,0)</f>
        <v>0</v>
      </c>
      <c r="BI76">
        <v>59</v>
      </c>
      <c r="BJ76"/>
      <c r="BK76">
        <v>8</v>
      </c>
      <c r="BL76">
        <f>SUM(BL6:BL75)</f>
        <v>0</v>
      </c>
      <c r="BM76">
        <f>SUM(BM6:BM75)</f>
        <v>0</v>
      </c>
    </row>
    <row r="77" spans="1:71" ht="16.5" hidden="1" customHeight="1">
      <c r="A77" s="2" t="s">
        <v>133</v>
      </c>
      <c r="I77" s="28" t="s">
        <v>45</v>
      </c>
      <c r="J77" s="7" t="s">
        <v>17</v>
      </c>
      <c r="K77" s="28" t="s">
        <v>45</v>
      </c>
      <c r="L77" s="7" t="s">
        <v>17</v>
      </c>
      <c r="M77" s="28" t="s">
        <v>45</v>
      </c>
      <c r="N77" s="7" t="s">
        <v>17</v>
      </c>
      <c r="O77" s="28" t="s">
        <v>45</v>
      </c>
      <c r="P77" s="7" t="s">
        <v>17</v>
      </c>
      <c r="Q77" s="98"/>
      <c r="R77" s="54"/>
      <c r="S77" s="98"/>
      <c r="T77" s="98"/>
      <c r="U77" s="71"/>
      <c r="V77" s="103"/>
      <c r="W77" s="9"/>
      <c r="Y77" s="11"/>
      <c r="Z77" s="4" t="s">
        <v>216</v>
      </c>
      <c r="AC77" s="6">
        <f>SUM(BO6:BO8)</f>
        <v>0</v>
      </c>
      <c r="AH77" s="4" t="str">
        <f t="shared" ref="AH77:AH140" si="74">IF(OR(AI77="",AJ77=0),"",AG77)</f>
        <v/>
      </c>
      <c r="AJ77" s="11">
        <f>SUM(AJ6:AJ75)</f>
        <v>0</v>
      </c>
      <c r="BI77">
        <v>60</v>
      </c>
      <c r="BJ77"/>
      <c r="BK77">
        <v>9</v>
      </c>
      <c r="BL77"/>
      <c r="BM77"/>
    </row>
    <row r="78" spans="1:71" ht="16.5" hidden="1" customHeight="1">
      <c r="A78" s="7" t="str">
        <f>IF(D78="","",1)</f>
        <v/>
      </c>
      <c r="B78" s="27"/>
      <c r="C78" s="49"/>
      <c r="D78" s="64"/>
      <c r="E78" s="65"/>
      <c r="F78" s="65"/>
      <c r="G78" s="65"/>
      <c r="H78" s="65"/>
      <c r="I78" s="66"/>
      <c r="J78" s="67"/>
      <c r="K78" s="66"/>
      <c r="L78" s="67"/>
      <c r="M78" s="66"/>
      <c r="N78" s="67"/>
      <c r="O78" s="42"/>
      <c r="P78" s="30"/>
      <c r="Q78" s="7" t="str">
        <f t="shared" ref="Q78:Q141" si="75">IF(OR(D78="",S78&lt;6,S78&gt;17),"",VLOOKUP(S78,$BI$18:$BK$117,2,0))</f>
        <v/>
      </c>
      <c r="R78" s="7" t="str">
        <f t="shared" ref="R78:R141" si="76">IF(D78="","",DATEDIF(D78,$AI$1,"Y"))</f>
        <v/>
      </c>
      <c r="S78" s="7" t="str">
        <f t="shared" ref="S78:S141" si="77">IF(D78="","",DATEDIF(D78,$AI$2,"Y"))</f>
        <v/>
      </c>
      <c r="T78" s="7" t="str">
        <f t="shared" ref="T78:T141" si="78">IF(D78="","",VLOOKUP(IF(LEFT(Q78,1)="中",13,IF(LEFT(Q78,1)="高",16,R78)),$BI$18:$BK$117,3,0))</f>
        <v/>
      </c>
      <c r="U78" s="69" t="str">
        <f t="shared" ref="U78:U141" si="79">IF(D78="","",VLOOKUP(T78,$BI$6:$BJ$15,2,0))</f>
        <v/>
      </c>
      <c r="V78" s="106"/>
      <c r="W78" s="9"/>
      <c r="X78" s="11">
        <f t="shared" ref="X78:X141" si="80">IF(I78="",0,IF(I78=K78,1,0))</f>
        <v>0</v>
      </c>
      <c r="Y78" s="11">
        <f t="shared" ref="Y78:Y141" si="81">IF(M78="",0,IF(OR(M78=I78,M78=K78),1,0))</f>
        <v>0</v>
      </c>
      <c r="Z78" s="4" t="str">
        <f t="shared" ref="Z78:AA109" si="82">TRIM(E78)</f>
        <v/>
      </c>
      <c r="AA78" s="4" t="str">
        <f t="shared" si="82"/>
        <v/>
      </c>
      <c r="AC78" s="6">
        <v>0</v>
      </c>
      <c r="AF78" s="4">
        <f t="shared" ref="AF78:AF141" si="83">LEN(Z78)+LEN(AA78)</f>
        <v>0</v>
      </c>
      <c r="AG78" s="4">
        <f>AG75+IF(OR(AI78="",AJ78=0),0,1)</f>
        <v>0</v>
      </c>
      <c r="AH78" s="4" t="str">
        <f t="shared" si="74"/>
        <v/>
      </c>
      <c r="AI78" s="4" t="str">
        <f t="shared" ref="AI78:AI141" si="84">Z78&amp;IF(OR(AF78&gt;4,AF78=0),"",REPT("  ",5-AF78))&amp;AA78</f>
        <v/>
      </c>
      <c r="AJ78" s="11">
        <f t="shared" ref="AJ78:AJ141" si="85">COUNTA(I78,K78,M78,O78)</f>
        <v>0</v>
      </c>
      <c r="AK78" s="4" t="str">
        <f t="shared" si="70"/>
        <v/>
      </c>
      <c r="AL78" s="4">
        <v>0</v>
      </c>
      <c r="AM78" s="4" t="str">
        <f t="shared" ref="AM78:AM141" si="86">G78&amp;" "&amp;H78</f>
        <v xml:space="preserve"> </v>
      </c>
      <c r="AN78" s="4" t="str">
        <f t="shared" ref="AN78:AN141" si="87">Z78&amp;"  "&amp;AA78</f>
        <v xml:space="preserve">  </v>
      </c>
      <c r="AO78" s="4" t="str">
        <f t="shared" ref="AO78:AO141" si="88">AH78</f>
        <v/>
      </c>
      <c r="AP78" s="4" t="str">
        <f t="shared" ref="AP78:AP141" si="89">R78</f>
        <v/>
      </c>
      <c r="AU78" s="4" t="str">
        <f t="shared" ref="AU78:AU141" si="90">IF(I78="","",VLOOKUP(I78,$AC$6:$AD$23,2,0))</f>
        <v/>
      </c>
      <c r="AV78" s="4" t="str">
        <f t="shared" ref="AV78:AV141" si="91">IF(K78="","",VLOOKUP(K78,$AC$6:$AD$23,2,0))</f>
        <v/>
      </c>
      <c r="AW78" s="4" t="str">
        <f t="shared" ref="AW78:AW141" si="92">IF(M78="","",VLOOKUP(M78,$AC$6:$AD$23,2,0))</f>
        <v/>
      </c>
      <c r="AX78" s="4" t="str">
        <f t="shared" ref="AX78:AX141" si="93">IF(O78="","",VLOOKUP(O78,$AC$6:$AD$16,2,0))</f>
        <v/>
      </c>
      <c r="AY78" s="4" t="str">
        <f t="shared" ref="AY78:AY141" si="94">IF(I78="","",VLOOKUP(I78,$AC$6:$AF$13,3,0))</f>
        <v/>
      </c>
      <c r="AZ78" s="4" t="str">
        <f t="shared" ref="AZ78:AZ141" si="95">IF(K78="","",VLOOKUP(K78,$AC$6:$AF$13,3,0))</f>
        <v/>
      </c>
      <c r="BA78" s="4" t="str">
        <f t="shared" ref="BA78:BA141" si="96">IF(M78="","",VALUE(LEFT(M78,3)))</f>
        <v/>
      </c>
      <c r="BB78" s="4" t="str">
        <f t="shared" ref="BB78:BB141" si="97">IF(O78="","",VALUE(LEFT(O78,3)))</f>
        <v/>
      </c>
      <c r="BC78" s="4">
        <f t="shared" ref="BC78:BC141" si="98">IF(B78="100歳",1,0)</f>
        <v>0</v>
      </c>
      <c r="BD78" s="4" t="str">
        <f t="shared" ref="BD78:BD141" si="99">IF(J78="","999:99.99"," "&amp;LEFT(RIGHT("  "&amp;TEXT(J78,"0.00"),7),2)&amp;":"&amp;RIGHT(TEXT(J78,"0.00"),5))</f>
        <v>999:99.99</v>
      </c>
      <c r="BE78" s="4" t="str">
        <f t="shared" ref="BE78:BE141" si="100">IF(L78="","999:99.99"," "&amp;LEFT(RIGHT("  "&amp;TEXT(L78,"0.00"),7),2)&amp;":"&amp;RIGHT(TEXT(L78,"0.00"),5))</f>
        <v>999:99.99</v>
      </c>
      <c r="BF78" s="4" t="str">
        <f t="shared" ref="BF78:BF141" si="101">IF(N78="","999:99.99"," "&amp;LEFT(RIGHT("  "&amp;TEXT(N78,"0.00"),7),2)&amp;":"&amp;RIGHT(TEXT(N78,"0.00"),5))</f>
        <v>999:99.99</v>
      </c>
      <c r="BG78" s="4" t="str">
        <f t="shared" ref="BG78:BG141" si="102">IF(P78="","999:99.99"," "&amp;LEFT(RIGHT("  "&amp;TEXT(P78,"0.00"),7),2)&amp;":"&amp;RIGHT(TEXT(P78,"0.00"),5))</f>
        <v>999:99.99</v>
      </c>
      <c r="BH78" s="4" t="str">
        <f t="shared" ref="BH78:BH141" si="103">YEAR(D78)&amp;RIGHT("0"&amp;MONTH(D78),2)&amp;RIGHT("0"&amp;DAY(D78),2)</f>
        <v>19000100</v>
      </c>
      <c r="BI78">
        <v>61</v>
      </c>
      <c r="BJ78"/>
      <c r="BK78">
        <v>9</v>
      </c>
      <c r="BL78">
        <f t="shared" ref="BL78:BL141" si="104">IF(AK78&lt;4,AJ78,0)</f>
        <v>0</v>
      </c>
      <c r="BM78">
        <f t="shared" si="73"/>
        <v>0</v>
      </c>
      <c r="BN78" s="4" t="s">
        <v>219</v>
      </c>
      <c r="BO78" s="4">
        <f>COUNTIF($T$78:$T$147,1)</f>
        <v>0</v>
      </c>
      <c r="BP78" t="s">
        <v>183</v>
      </c>
      <c r="BQ78" s="4" t="s">
        <v>218</v>
      </c>
      <c r="BS78" t="s">
        <v>183</v>
      </c>
    </row>
    <row r="79" spans="1:71" ht="16.5" hidden="1" customHeight="1">
      <c r="A79" s="7" t="str">
        <f t="shared" ref="A79:A142" si="105">IF(D79="","",A78+1)</f>
        <v/>
      </c>
      <c r="B79" s="27"/>
      <c r="C79" s="49"/>
      <c r="D79" s="64"/>
      <c r="E79" s="65"/>
      <c r="F79" s="65"/>
      <c r="G79" s="65"/>
      <c r="H79" s="65"/>
      <c r="I79" s="66"/>
      <c r="J79" s="67"/>
      <c r="K79" s="66"/>
      <c r="L79" s="67"/>
      <c r="M79" s="66"/>
      <c r="N79" s="67"/>
      <c r="O79" s="42"/>
      <c r="P79" s="30"/>
      <c r="Q79" s="7" t="str">
        <f t="shared" si="75"/>
        <v/>
      </c>
      <c r="R79" s="7" t="str">
        <f t="shared" si="76"/>
        <v/>
      </c>
      <c r="S79" s="7" t="str">
        <f t="shared" si="77"/>
        <v/>
      </c>
      <c r="T79" s="7" t="str">
        <f t="shared" si="78"/>
        <v/>
      </c>
      <c r="U79" s="69" t="str">
        <f t="shared" si="79"/>
        <v/>
      </c>
      <c r="V79" s="106"/>
      <c r="W79" s="9"/>
      <c r="X79" s="11">
        <f t="shared" si="80"/>
        <v>0</v>
      </c>
      <c r="Y79" s="11">
        <f t="shared" si="81"/>
        <v>0</v>
      </c>
      <c r="Z79" s="4" t="str">
        <f t="shared" si="82"/>
        <v/>
      </c>
      <c r="AA79" s="4" t="str">
        <f t="shared" si="82"/>
        <v/>
      </c>
      <c r="AC79" s="6">
        <f>AC78+IF(AI78="",0,1)</f>
        <v>0</v>
      </c>
      <c r="AD79" s="6" t="str">
        <f>IF(AI78="","",AC79)</f>
        <v/>
      </c>
      <c r="AF79" s="4">
        <f t="shared" si="83"/>
        <v>0</v>
      </c>
      <c r="AG79" s="4">
        <f t="shared" si="68"/>
        <v>0</v>
      </c>
      <c r="AH79" s="4" t="str">
        <f t="shared" si="74"/>
        <v/>
      </c>
      <c r="AI79" s="4" t="str">
        <f t="shared" si="84"/>
        <v/>
      </c>
      <c r="AJ79" s="11">
        <f t="shared" si="85"/>
        <v>0</v>
      </c>
      <c r="AK79" s="4" t="str">
        <f t="shared" si="70"/>
        <v/>
      </c>
      <c r="AL79" s="4">
        <v>0</v>
      </c>
      <c r="AM79" s="4" t="str">
        <f t="shared" si="86"/>
        <v xml:space="preserve"> </v>
      </c>
      <c r="AN79" s="4" t="str">
        <f t="shared" si="87"/>
        <v xml:space="preserve">  </v>
      </c>
      <c r="AO79" s="4" t="str">
        <f t="shared" si="88"/>
        <v/>
      </c>
      <c r="AP79" s="4" t="str">
        <f t="shared" si="89"/>
        <v/>
      </c>
      <c r="AU79" s="4" t="str">
        <f t="shared" si="90"/>
        <v/>
      </c>
      <c r="AV79" s="4" t="str">
        <f t="shared" si="91"/>
        <v/>
      </c>
      <c r="AW79" s="4" t="str">
        <f t="shared" si="92"/>
        <v/>
      </c>
      <c r="AX79" s="4" t="str">
        <f t="shared" si="93"/>
        <v/>
      </c>
      <c r="AY79" s="4" t="str">
        <f t="shared" si="94"/>
        <v/>
      </c>
      <c r="AZ79" s="4" t="str">
        <f t="shared" si="95"/>
        <v/>
      </c>
      <c r="BA79" s="4" t="str">
        <f t="shared" si="96"/>
        <v/>
      </c>
      <c r="BB79" s="4" t="str">
        <f t="shared" si="97"/>
        <v/>
      </c>
      <c r="BC79" s="4">
        <f t="shared" si="98"/>
        <v>0</v>
      </c>
      <c r="BD79" s="4" t="str">
        <f t="shared" si="99"/>
        <v>999:99.99</v>
      </c>
      <c r="BE79" s="4" t="str">
        <f t="shared" si="100"/>
        <v>999:99.99</v>
      </c>
      <c r="BF79" s="4" t="str">
        <f t="shared" si="101"/>
        <v>999:99.99</v>
      </c>
      <c r="BG79" s="4" t="str">
        <f t="shared" si="102"/>
        <v>999:99.99</v>
      </c>
      <c r="BH79" s="4" t="str">
        <f t="shared" si="103"/>
        <v>19000100</v>
      </c>
      <c r="BI79">
        <v>62</v>
      </c>
      <c r="BJ79"/>
      <c r="BK79">
        <v>9</v>
      </c>
      <c r="BL79">
        <f t="shared" si="104"/>
        <v>0</v>
      </c>
      <c r="BM79">
        <f t="shared" si="73"/>
        <v>0</v>
      </c>
      <c r="BO79" s="4">
        <f>COUNTIF($T$78:$T$147,2)</f>
        <v>0</v>
      </c>
      <c r="BP79" t="s">
        <v>184</v>
      </c>
      <c r="BS79" t="s">
        <v>184</v>
      </c>
    </row>
    <row r="80" spans="1:71" ht="16.5" hidden="1" customHeight="1">
      <c r="A80" s="7" t="str">
        <f t="shared" si="105"/>
        <v/>
      </c>
      <c r="B80" s="27"/>
      <c r="C80" s="49"/>
      <c r="D80" s="64"/>
      <c r="E80" s="65"/>
      <c r="F80" s="65"/>
      <c r="G80" s="65"/>
      <c r="H80" s="65"/>
      <c r="I80" s="66"/>
      <c r="J80" s="67"/>
      <c r="K80" s="66"/>
      <c r="L80" s="67"/>
      <c r="M80" s="66"/>
      <c r="N80" s="67"/>
      <c r="O80" s="42"/>
      <c r="P80" s="30"/>
      <c r="Q80" s="7" t="str">
        <f t="shared" si="75"/>
        <v/>
      </c>
      <c r="R80" s="7" t="str">
        <f t="shared" si="76"/>
        <v/>
      </c>
      <c r="S80" s="7" t="str">
        <f t="shared" si="77"/>
        <v/>
      </c>
      <c r="T80" s="7" t="str">
        <f t="shared" si="78"/>
        <v/>
      </c>
      <c r="U80" s="69" t="str">
        <f t="shared" si="79"/>
        <v/>
      </c>
      <c r="V80" s="106"/>
      <c r="W80" s="9"/>
      <c r="X80" s="11">
        <f t="shared" si="80"/>
        <v>0</v>
      </c>
      <c r="Y80" s="11">
        <f t="shared" si="81"/>
        <v>0</v>
      </c>
      <c r="Z80" s="4" t="str">
        <f t="shared" si="82"/>
        <v/>
      </c>
      <c r="AA80" s="4" t="str">
        <f t="shared" si="82"/>
        <v/>
      </c>
      <c r="AC80" s="6">
        <f t="shared" ref="AC80:AC143" si="106">AC79+IF(AI79="",0,1)</f>
        <v>0</v>
      </c>
      <c r="AD80" s="6" t="str">
        <f t="shared" ref="AD80:AD143" si="107">IF(AI79="","",AC80)</f>
        <v/>
      </c>
      <c r="AF80" s="4">
        <f t="shared" si="83"/>
        <v>0</v>
      </c>
      <c r="AG80" s="4">
        <f t="shared" si="68"/>
        <v>0</v>
      </c>
      <c r="AH80" s="4" t="str">
        <f t="shared" si="74"/>
        <v/>
      </c>
      <c r="AI80" s="4" t="str">
        <f t="shared" si="84"/>
        <v/>
      </c>
      <c r="AJ80" s="11">
        <f t="shared" si="85"/>
        <v>0</v>
      </c>
      <c r="AK80" s="4" t="str">
        <f t="shared" si="70"/>
        <v/>
      </c>
      <c r="AL80" s="4">
        <v>0</v>
      </c>
      <c r="AM80" s="4" t="str">
        <f t="shared" si="86"/>
        <v xml:space="preserve"> </v>
      </c>
      <c r="AN80" s="4" t="str">
        <f t="shared" si="87"/>
        <v xml:space="preserve">  </v>
      </c>
      <c r="AO80" s="4" t="str">
        <f t="shared" si="88"/>
        <v/>
      </c>
      <c r="AP80" s="4" t="str">
        <f t="shared" si="89"/>
        <v/>
      </c>
      <c r="AU80" s="4" t="str">
        <f t="shared" si="90"/>
        <v/>
      </c>
      <c r="AV80" s="4" t="str">
        <f t="shared" si="91"/>
        <v/>
      </c>
      <c r="AW80" s="4" t="str">
        <f t="shared" si="92"/>
        <v/>
      </c>
      <c r="AX80" s="4" t="str">
        <f t="shared" si="93"/>
        <v/>
      </c>
      <c r="AY80" s="4" t="str">
        <f t="shared" si="94"/>
        <v/>
      </c>
      <c r="AZ80" s="4" t="str">
        <f t="shared" si="95"/>
        <v/>
      </c>
      <c r="BA80" s="4" t="str">
        <f t="shared" si="96"/>
        <v/>
      </c>
      <c r="BB80" s="4" t="str">
        <f t="shared" si="97"/>
        <v/>
      </c>
      <c r="BC80" s="4">
        <f t="shared" si="98"/>
        <v>0</v>
      </c>
      <c r="BD80" s="4" t="str">
        <f t="shared" si="99"/>
        <v>999:99.99</v>
      </c>
      <c r="BE80" s="4" t="str">
        <f t="shared" si="100"/>
        <v>999:99.99</v>
      </c>
      <c r="BF80" s="4" t="str">
        <f t="shared" si="101"/>
        <v>999:99.99</v>
      </c>
      <c r="BG80" s="4" t="str">
        <f t="shared" si="102"/>
        <v>999:99.99</v>
      </c>
      <c r="BH80" s="4" t="str">
        <f t="shared" si="103"/>
        <v>19000100</v>
      </c>
      <c r="BI80">
        <v>63</v>
      </c>
      <c r="BJ80"/>
      <c r="BK80">
        <v>9</v>
      </c>
      <c r="BL80">
        <f t="shared" si="104"/>
        <v>0</v>
      </c>
      <c r="BM80">
        <f t="shared" si="73"/>
        <v>0</v>
      </c>
      <c r="BO80" s="4">
        <f>COUNTIF($T$78:$T$147,3)</f>
        <v>0</v>
      </c>
      <c r="BP80" t="s">
        <v>185</v>
      </c>
      <c r="BS80" t="s">
        <v>185</v>
      </c>
    </row>
    <row r="81" spans="1:71" ht="16.5" hidden="1" customHeight="1">
      <c r="A81" s="7" t="str">
        <f t="shared" si="105"/>
        <v/>
      </c>
      <c r="B81" s="27"/>
      <c r="C81" s="49"/>
      <c r="D81" s="64"/>
      <c r="E81" s="65"/>
      <c r="F81" s="65"/>
      <c r="G81" s="65"/>
      <c r="H81" s="65"/>
      <c r="I81" s="66"/>
      <c r="J81" s="67"/>
      <c r="K81" s="66"/>
      <c r="L81" s="67"/>
      <c r="M81" s="66"/>
      <c r="N81" s="67"/>
      <c r="O81" s="42"/>
      <c r="P81" s="30"/>
      <c r="Q81" s="7" t="str">
        <f t="shared" si="75"/>
        <v/>
      </c>
      <c r="R81" s="7" t="str">
        <f t="shared" si="76"/>
        <v/>
      </c>
      <c r="S81" s="7" t="str">
        <f t="shared" si="77"/>
        <v/>
      </c>
      <c r="T81" s="7" t="str">
        <f t="shared" si="78"/>
        <v/>
      </c>
      <c r="U81" s="69" t="str">
        <f t="shared" si="79"/>
        <v/>
      </c>
      <c r="V81" s="106"/>
      <c r="W81" s="9"/>
      <c r="X81" s="11">
        <f t="shared" si="80"/>
        <v>0</v>
      </c>
      <c r="Y81" s="11">
        <f t="shared" si="81"/>
        <v>0</v>
      </c>
      <c r="Z81" s="4" t="str">
        <f t="shared" si="82"/>
        <v/>
      </c>
      <c r="AA81" s="4" t="str">
        <f t="shared" si="82"/>
        <v/>
      </c>
      <c r="AC81" s="6">
        <f t="shared" si="106"/>
        <v>0</v>
      </c>
      <c r="AD81" s="6" t="str">
        <f t="shared" si="107"/>
        <v/>
      </c>
      <c r="AF81" s="4">
        <f t="shared" si="83"/>
        <v>0</v>
      </c>
      <c r="AG81" s="4">
        <f t="shared" si="68"/>
        <v>0</v>
      </c>
      <c r="AH81" s="4" t="str">
        <f t="shared" si="74"/>
        <v/>
      </c>
      <c r="AI81" s="4" t="str">
        <f t="shared" si="84"/>
        <v/>
      </c>
      <c r="AJ81" s="11">
        <f t="shared" si="85"/>
        <v>0</v>
      </c>
      <c r="AK81" s="4" t="str">
        <f t="shared" si="70"/>
        <v/>
      </c>
      <c r="AL81" s="4">
        <v>0</v>
      </c>
      <c r="AM81" s="4" t="str">
        <f t="shared" si="86"/>
        <v xml:space="preserve"> </v>
      </c>
      <c r="AN81" s="4" t="str">
        <f t="shared" si="87"/>
        <v xml:space="preserve">  </v>
      </c>
      <c r="AO81" s="4" t="str">
        <f t="shared" si="88"/>
        <v/>
      </c>
      <c r="AP81" s="4" t="str">
        <f t="shared" si="89"/>
        <v/>
      </c>
      <c r="AU81" s="4" t="str">
        <f t="shared" si="90"/>
        <v/>
      </c>
      <c r="AV81" s="4" t="str">
        <f t="shared" si="91"/>
        <v/>
      </c>
      <c r="AW81" s="4" t="str">
        <f t="shared" si="92"/>
        <v/>
      </c>
      <c r="AX81" s="4" t="str">
        <f t="shared" si="93"/>
        <v/>
      </c>
      <c r="AY81" s="4" t="str">
        <f t="shared" si="94"/>
        <v/>
      </c>
      <c r="AZ81" s="4" t="str">
        <f t="shared" si="95"/>
        <v/>
      </c>
      <c r="BA81" s="4" t="str">
        <f t="shared" si="96"/>
        <v/>
      </c>
      <c r="BB81" s="4" t="str">
        <f t="shared" si="97"/>
        <v/>
      </c>
      <c r="BC81" s="4">
        <f t="shared" si="98"/>
        <v>0</v>
      </c>
      <c r="BD81" s="4" t="str">
        <f t="shared" si="99"/>
        <v>999:99.99</v>
      </c>
      <c r="BE81" s="4" t="str">
        <f t="shared" si="100"/>
        <v>999:99.99</v>
      </c>
      <c r="BF81" s="4" t="str">
        <f t="shared" si="101"/>
        <v>999:99.99</v>
      </c>
      <c r="BG81" s="4" t="str">
        <f t="shared" si="102"/>
        <v>999:99.99</v>
      </c>
      <c r="BH81" s="4" t="str">
        <f t="shared" si="103"/>
        <v>19000100</v>
      </c>
      <c r="BI81">
        <v>64</v>
      </c>
      <c r="BJ81"/>
      <c r="BK81">
        <v>9</v>
      </c>
      <c r="BL81">
        <f t="shared" si="104"/>
        <v>0</v>
      </c>
      <c r="BM81">
        <f t="shared" si="73"/>
        <v>0</v>
      </c>
      <c r="BO81" s="4">
        <f>COUNTIF($T$78:$T$147,4)</f>
        <v>0</v>
      </c>
      <c r="BP81" t="s">
        <v>186</v>
      </c>
      <c r="BS81" t="s">
        <v>186</v>
      </c>
    </row>
    <row r="82" spans="1:71" ht="16.5" hidden="1" customHeight="1">
      <c r="A82" s="7" t="str">
        <f t="shared" si="105"/>
        <v/>
      </c>
      <c r="B82" s="27"/>
      <c r="C82" s="49"/>
      <c r="D82" s="64"/>
      <c r="E82" s="65"/>
      <c r="F82" s="65"/>
      <c r="G82" s="65"/>
      <c r="H82" s="65"/>
      <c r="I82" s="66"/>
      <c r="J82" s="67"/>
      <c r="K82" s="66"/>
      <c r="L82" s="67"/>
      <c r="M82" s="66"/>
      <c r="N82" s="67"/>
      <c r="O82" s="42"/>
      <c r="P82" s="30"/>
      <c r="Q82" s="7" t="str">
        <f t="shared" si="75"/>
        <v/>
      </c>
      <c r="R82" s="7" t="str">
        <f t="shared" si="76"/>
        <v/>
      </c>
      <c r="S82" s="7" t="str">
        <f t="shared" si="77"/>
        <v/>
      </c>
      <c r="T82" s="7" t="str">
        <f t="shared" si="78"/>
        <v/>
      </c>
      <c r="U82" s="69" t="str">
        <f t="shared" si="79"/>
        <v/>
      </c>
      <c r="V82" s="106"/>
      <c r="W82" s="9"/>
      <c r="X82" s="11">
        <f t="shared" si="80"/>
        <v>0</v>
      </c>
      <c r="Y82" s="11">
        <f t="shared" si="81"/>
        <v>0</v>
      </c>
      <c r="Z82" s="4" t="str">
        <f t="shared" si="82"/>
        <v/>
      </c>
      <c r="AA82" s="4" t="str">
        <f t="shared" si="82"/>
        <v/>
      </c>
      <c r="AC82" s="6">
        <f t="shared" si="106"/>
        <v>0</v>
      </c>
      <c r="AD82" s="6" t="str">
        <f t="shared" si="107"/>
        <v/>
      </c>
      <c r="AF82" s="4">
        <f t="shared" si="83"/>
        <v>0</v>
      </c>
      <c r="AG82" s="4">
        <f t="shared" si="68"/>
        <v>0</v>
      </c>
      <c r="AH82" s="4" t="str">
        <f t="shared" si="74"/>
        <v/>
      </c>
      <c r="AI82" s="4" t="str">
        <f t="shared" si="84"/>
        <v/>
      </c>
      <c r="AJ82" s="11">
        <f t="shared" si="85"/>
        <v>0</v>
      </c>
      <c r="AK82" s="4" t="str">
        <f t="shared" si="70"/>
        <v/>
      </c>
      <c r="AL82" s="4">
        <v>0</v>
      </c>
      <c r="AM82" s="4" t="str">
        <f t="shared" si="86"/>
        <v xml:space="preserve"> </v>
      </c>
      <c r="AN82" s="4" t="str">
        <f t="shared" si="87"/>
        <v xml:space="preserve">  </v>
      </c>
      <c r="AO82" s="4" t="str">
        <f t="shared" si="88"/>
        <v/>
      </c>
      <c r="AP82" s="4" t="str">
        <f t="shared" si="89"/>
        <v/>
      </c>
      <c r="AU82" s="4" t="str">
        <f t="shared" si="90"/>
        <v/>
      </c>
      <c r="AV82" s="4" t="str">
        <f t="shared" si="91"/>
        <v/>
      </c>
      <c r="AW82" s="4" t="str">
        <f t="shared" si="92"/>
        <v/>
      </c>
      <c r="AX82" s="4" t="str">
        <f t="shared" si="93"/>
        <v/>
      </c>
      <c r="AY82" s="4" t="str">
        <f t="shared" si="94"/>
        <v/>
      </c>
      <c r="AZ82" s="4" t="str">
        <f t="shared" si="95"/>
        <v/>
      </c>
      <c r="BA82" s="4" t="str">
        <f t="shared" si="96"/>
        <v/>
      </c>
      <c r="BB82" s="4" t="str">
        <f t="shared" si="97"/>
        <v/>
      </c>
      <c r="BC82" s="4">
        <f t="shared" si="98"/>
        <v>0</v>
      </c>
      <c r="BD82" s="4" t="str">
        <f t="shared" si="99"/>
        <v>999:99.99</v>
      </c>
      <c r="BE82" s="4" t="str">
        <f t="shared" si="100"/>
        <v>999:99.99</v>
      </c>
      <c r="BF82" s="4" t="str">
        <f t="shared" si="101"/>
        <v>999:99.99</v>
      </c>
      <c r="BG82" s="4" t="str">
        <f t="shared" si="102"/>
        <v>999:99.99</v>
      </c>
      <c r="BH82" s="4" t="str">
        <f t="shared" si="103"/>
        <v>19000100</v>
      </c>
      <c r="BI82">
        <v>65</v>
      </c>
      <c r="BJ82"/>
      <c r="BK82">
        <v>9</v>
      </c>
      <c r="BL82">
        <f t="shared" si="104"/>
        <v>0</v>
      </c>
      <c r="BM82">
        <f t="shared" si="73"/>
        <v>0</v>
      </c>
      <c r="BO82" s="4">
        <f>COUNTIF($T$78:$T$147,5)</f>
        <v>0</v>
      </c>
      <c r="BP82" t="s">
        <v>187</v>
      </c>
      <c r="BS82" t="s">
        <v>187</v>
      </c>
    </row>
    <row r="83" spans="1:71" ht="16.5" hidden="1" customHeight="1">
      <c r="A83" s="7" t="str">
        <f t="shared" si="105"/>
        <v/>
      </c>
      <c r="B83" s="27"/>
      <c r="C83" s="49"/>
      <c r="D83" s="64"/>
      <c r="E83" s="65"/>
      <c r="F83" s="65"/>
      <c r="G83" s="65"/>
      <c r="H83" s="65"/>
      <c r="I83" s="66"/>
      <c r="J83" s="67"/>
      <c r="K83" s="66"/>
      <c r="L83" s="67"/>
      <c r="M83" s="66"/>
      <c r="N83" s="67"/>
      <c r="O83" s="42"/>
      <c r="P83" s="30"/>
      <c r="Q83" s="7" t="str">
        <f t="shared" si="75"/>
        <v/>
      </c>
      <c r="R83" s="7" t="str">
        <f t="shared" si="76"/>
        <v/>
      </c>
      <c r="S83" s="7" t="str">
        <f t="shared" si="77"/>
        <v/>
      </c>
      <c r="T83" s="7" t="str">
        <f t="shared" si="78"/>
        <v/>
      </c>
      <c r="U83" s="69" t="str">
        <f t="shared" si="79"/>
        <v/>
      </c>
      <c r="V83" s="106"/>
      <c r="W83" s="9"/>
      <c r="X83" s="11">
        <f t="shared" si="80"/>
        <v>0</v>
      </c>
      <c r="Y83" s="11">
        <f t="shared" si="81"/>
        <v>0</v>
      </c>
      <c r="Z83" s="4" t="str">
        <f t="shared" si="82"/>
        <v/>
      </c>
      <c r="AA83" s="4" t="str">
        <f t="shared" si="82"/>
        <v/>
      </c>
      <c r="AC83" s="6">
        <f t="shared" si="106"/>
        <v>0</v>
      </c>
      <c r="AD83" s="6" t="str">
        <f t="shared" si="107"/>
        <v/>
      </c>
      <c r="AF83" s="4">
        <f t="shared" si="83"/>
        <v>0</v>
      </c>
      <c r="AG83" s="4">
        <f t="shared" si="68"/>
        <v>0</v>
      </c>
      <c r="AH83" s="4" t="str">
        <f t="shared" si="74"/>
        <v/>
      </c>
      <c r="AI83" s="4" t="str">
        <f t="shared" si="84"/>
        <v/>
      </c>
      <c r="AJ83" s="11">
        <f t="shared" si="85"/>
        <v>0</v>
      </c>
      <c r="AK83" s="4" t="str">
        <f t="shared" si="70"/>
        <v/>
      </c>
      <c r="AL83" s="4">
        <v>0</v>
      </c>
      <c r="AM83" s="4" t="str">
        <f t="shared" si="86"/>
        <v xml:space="preserve"> </v>
      </c>
      <c r="AN83" s="4" t="str">
        <f t="shared" si="87"/>
        <v xml:space="preserve">  </v>
      </c>
      <c r="AO83" s="4" t="str">
        <f t="shared" si="88"/>
        <v/>
      </c>
      <c r="AP83" s="4" t="str">
        <f t="shared" si="89"/>
        <v/>
      </c>
      <c r="AU83" s="4" t="str">
        <f t="shared" si="90"/>
        <v/>
      </c>
      <c r="AV83" s="4" t="str">
        <f t="shared" si="91"/>
        <v/>
      </c>
      <c r="AW83" s="4" t="str">
        <f t="shared" si="92"/>
        <v/>
      </c>
      <c r="AX83" s="4" t="str">
        <f t="shared" si="93"/>
        <v/>
      </c>
      <c r="AY83" s="4" t="str">
        <f t="shared" si="94"/>
        <v/>
      </c>
      <c r="AZ83" s="4" t="str">
        <f t="shared" si="95"/>
        <v/>
      </c>
      <c r="BA83" s="4" t="str">
        <f t="shared" si="96"/>
        <v/>
      </c>
      <c r="BB83" s="4" t="str">
        <f t="shared" si="97"/>
        <v/>
      </c>
      <c r="BC83" s="4">
        <f t="shared" si="98"/>
        <v>0</v>
      </c>
      <c r="BD83" s="4" t="str">
        <f t="shared" si="99"/>
        <v>999:99.99</v>
      </c>
      <c r="BE83" s="4" t="str">
        <f t="shared" si="100"/>
        <v>999:99.99</v>
      </c>
      <c r="BF83" s="4" t="str">
        <f t="shared" si="101"/>
        <v>999:99.99</v>
      </c>
      <c r="BG83" s="4" t="str">
        <f t="shared" si="102"/>
        <v>999:99.99</v>
      </c>
      <c r="BH83" s="4" t="str">
        <f t="shared" si="103"/>
        <v>19000100</v>
      </c>
      <c r="BI83">
        <v>66</v>
      </c>
      <c r="BJ83"/>
      <c r="BK83">
        <v>9</v>
      </c>
      <c r="BL83">
        <f t="shared" si="104"/>
        <v>0</v>
      </c>
      <c r="BM83">
        <f t="shared" si="73"/>
        <v>0</v>
      </c>
      <c r="BO83" s="4">
        <f>COUNTIF($T$78:$T$147,6)</f>
        <v>0</v>
      </c>
      <c r="BP83" t="s">
        <v>188</v>
      </c>
      <c r="BS83" t="s">
        <v>188</v>
      </c>
    </row>
    <row r="84" spans="1:71" ht="16.5" hidden="1" customHeight="1">
      <c r="A84" s="7" t="str">
        <f t="shared" si="105"/>
        <v/>
      </c>
      <c r="B84" s="27"/>
      <c r="C84" s="49"/>
      <c r="D84" s="64"/>
      <c r="E84" s="65"/>
      <c r="F84" s="65"/>
      <c r="G84" s="65"/>
      <c r="H84" s="65"/>
      <c r="I84" s="66"/>
      <c r="J84" s="67"/>
      <c r="K84" s="66"/>
      <c r="L84" s="67"/>
      <c r="M84" s="66"/>
      <c r="N84" s="67"/>
      <c r="O84" s="42"/>
      <c r="P84" s="30"/>
      <c r="Q84" s="7" t="str">
        <f t="shared" si="75"/>
        <v/>
      </c>
      <c r="R84" s="7" t="str">
        <f t="shared" si="76"/>
        <v/>
      </c>
      <c r="S84" s="7" t="str">
        <f t="shared" si="77"/>
        <v/>
      </c>
      <c r="T84" s="7" t="str">
        <f t="shared" si="78"/>
        <v/>
      </c>
      <c r="U84" s="69" t="str">
        <f t="shared" si="79"/>
        <v/>
      </c>
      <c r="V84" s="106"/>
      <c r="W84" s="9"/>
      <c r="X84" s="11">
        <f t="shared" si="80"/>
        <v>0</v>
      </c>
      <c r="Y84" s="11">
        <f t="shared" si="81"/>
        <v>0</v>
      </c>
      <c r="Z84" s="4" t="str">
        <f t="shared" si="82"/>
        <v/>
      </c>
      <c r="AA84" s="4" t="str">
        <f t="shared" si="82"/>
        <v/>
      </c>
      <c r="AC84" s="6">
        <f t="shared" si="106"/>
        <v>0</v>
      </c>
      <c r="AD84" s="6" t="str">
        <f t="shared" si="107"/>
        <v/>
      </c>
      <c r="AF84" s="4">
        <f t="shared" si="83"/>
        <v>0</v>
      </c>
      <c r="AG84" s="4">
        <f t="shared" si="68"/>
        <v>0</v>
      </c>
      <c r="AH84" s="4" t="str">
        <f t="shared" si="74"/>
        <v/>
      </c>
      <c r="AI84" s="4" t="str">
        <f t="shared" si="84"/>
        <v/>
      </c>
      <c r="AJ84" s="11">
        <f t="shared" si="85"/>
        <v>0</v>
      </c>
      <c r="AK84" s="4" t="str">
        <f t="shared" si="70"/>
        <v/>
      </c>
      <c r="AL84" s="4">
        <v>0</v>
      </c>
      <c r="AM84" s="4" t="str">
        <f t="shared" si="86"/>
        <v xml:space="preserve"> </v>
      </c>
      <c r="AN84" s="4" t="str">
        <f t="shared" si="87"/>
        <v xml:space="preserve">  </v>
      </c>
      <c r="AO84" s="4" t="str">
        <f t="shared" si="88"/>
        <v/>
      </c>
      <c r="AP84" s="4" t="str">
        <f t="shared" si="89"/>
        <v/>
      </c>
      <c r="AU84" s="4" t="str">
        <f t="shared" si="90"/>
        <v/>
      </c>
      <c r="AV84" s="4" t="str">
        <f t="shared" si="91"/>
        <v/>
      </c>
      <c r="AW84" s="4" t="str">
        <f t="shared" si="92"/>
        <v/>
      </c>
      <c r="AX84" s="4" t="str">
        <f t="shared" si="93"/>
        <v/>
      </c>
      <c r="AY84" s="4" t="str">
        <f t="shared" si="94"/>
        <v/>
      </c>
      <c r="AZ84" s="4" t="str">
        <f t="shared" si="95"/>
        <v/>
      </c>
      <c r="BA84" s="4" t="str">
        <f t="shared" si="96"/>
        <v/>
      </c>
      <c r="BB84" s="4" t="str">
        <f t="shared" si="97"/>
        <v/>
      </c>
      <c r="BC84" s="4">
        <f t="shared" si="98"/>
        <v>0</v>
      </c>
      <c r="BD84" s="4" t="str">
        <f t="shared" si="99"/>
        <v>999:99.99</v>
      </c>
      <c r="BE84" s="4" t="str">
        <f t="shared" si="100"/>
        <v>999:99.99</v>
      </c>
      <c r="BF84" s="4" t="str">
        <f t="shared" si="101"/>
        <v>999:99.99</v>
      </c>
      <c r="BG84" s="4" t="str">
        <f t="shared" si="102"/>
        <v>999:99.99</v>
      </c>
      <c r="BH84" s="4" t="str">
        <f t="shared" si="103"/>
        <v>19000100</v>
      </c>
      <c r="BI84">
        <v>67</v>
      </c>
      <c r="BJ84"/>
      <c r="BK84">
        <v>9</v>
      </c>
      <c r="BL84">
        <f t="shared" si="104"/>
        <v>0</v>
      </c>
      <c r="BM84">
        <f t="shared" si="73"/>
        <v>0</v>
      </c>
      <c r="BO84" s="4">
        <f>COUNTIF($T$78:$T$147,7)</f>
        <v>0</v>
      </c>
      <c r="BP84" t="s">
        <v>189</v>
      </c>
      <c r="BS84" t="s">
        <v>189</v>
      </c>
    </row>
    <row r="85" spans="1:71" ht="16.5" hidden="1" customHeight="1">
      <c r="A85" s="7" t="str">
        <f t="shared" si="105"/>
        <v/>
      </c>
      <c r="B85" s="27"/>
      <c r="C85" s="49"/>
      <c r="D85" s="64"/>
      <c r="E85" s="65"/>
      <c r="F85" s="65"/>
      <c r="G85" s="65"/>
      <c r="H85" s="65"/>
      <c r="I85" s="66"/>
      <c r="J85" s="67"/>
      <c r="K85" s="66"/>
      <c r="L85" s="67"/>
      <c r="M85" s="66"/>
      <c r="N85" s="67"/>
      <c r="O85" s="42"/>
      <c r="P85" s="30"/>
      <c r="Q85" s="7" t="str">
        <f t="shared" si="75"/>
        <v/>
      </c>
      <c r="R85" s="7" t="str">
        <f t="shared" si="76"/>
        <v/>
      </c>
      <c r="S85" s="7" t="str">
        <f t="shared" si="77"/>
        <v/>
      </c>
      <c r="T85" s="7" t="str">
        <f t="shared" si="78"/>
        <v/>
      </c>
      <c r="U85" s="69" t="str">
        <f t="shared" si="79"/>
        <v/>
      </c>
      <c r="V85" s="106"/>
      <c r="W85" s="9"/>
      <c r="X85" s="11">
        <f t="shared" si="80"/>
        <v>0</v>
      </c>
      <c r="Y85" s="11">
        <f t="shared" si="81"/>
        <v>0</v>
      </c>
      <c r="Z85" s="4" t="str">
        <f t="shared" si="82"/>
        <v/>
      </c>
      <c r="AA85" s="4" t="str">
        <f t="shared" si="82"/>
        <v/>
      </c>
      <c r="AC85" s="6">
        <f t="shared" si="106"/>
        <v>0</v>
      </c>
      <c r="AD85" s="6" t="str">
        <f t="shared" si="107"/>
        <v/>
      </c>
      <c r="AF85" s="4">
        <f t="shared" si="83"/>
        <v>0</v>
      </c>
      <c r="AG85" s="4">
        <f t="shared" si="68"/>
        <v>0</v>
      </c>
      <c r="AH85" s="4" t="str">
        <f t="shared" si="74"/>
        <v/>
      </c>
      <c r="AI85" s="4" t="str">
        <f t="shared" si="84"/>
        <v/>
      </c>
      <c r="AJ85" s="11">
        <f t="shared" si="85"/>
        <v>0</v>
      </c>
      <c r="AK85" s="4" t="str">
        <f t="shared" si="70"/>
        <v/>
      </c>
      <c r="AL85" s="4">
        <v>0</v>
      </c>
      <c r="AM85" s="4" t="str">
        <f t="shared" si="86"/>
        <v xml:space="preserve"> </v>
      </c>
      <c r="AN85" s="4" t="str">
        <f t="shared" si="87"/>
        <v xml:space="preserve">  </v>
      </c>
      <c r="AO85" s="4" t="str">
        <f t="shared" si="88"/>
        <v/>
      </c>
      <c r="AP85" s="4" t="str">
        <f t="shared" si="89"/>
        <v/>
      </c>
      <c r="AU85" s="4" t="str">
        <f t="shared" si="90"/>
        <v/>
      </c>
      <c r="AV85" s="4" t="str">
        <f t="shared" si="91"/>
        <v/>
      </c>
      <c r="AW85" s="4" t="str">
        <f t="shared" si="92"/>
        <v/>
      </c>
      <c r="AX85" s="4" t="str">
        <f t="shared" si="93"/>
        <v/>
      </c>
      <c r="AY85" s="4" t="str">
        <f t="shared" si="94"/>
        <v/>
      </c>
      <c r="AZ85" s="4" t="str">
        <f t="shared" si="95"/>
        <v/>
      </c>
      <c r="BA85" s="4" t="str">
        <f t="shared" si="96"/>
        <v/>
      </c>
      <c r="BB85" s="4" t="str">
        <f t="shared" si="97"/>
        <v/>
      </c>
      <c r="BC85" s="4">
        <f t="shared" si="98"/>
        <v>0</v>
      </c>
      <c r="BD85" s="4" t="str">
        <f t="shared" si="99"/>
        <v>999:99.99</v>
      </c>
      <c r="BE85" s="4" t="str">
        <f t="shared" si="100"/>
        <v>999:99.99</v>
      </c>
      <c r="BF85" s="4" t="str">
        <f t="shared" si="101"/>
        <v>999:99.99</v>
      </c>
      <c r="BG85" s="4" t="str">
        <f t="shared" si="102"/>
        <v>999:99.99</v>
      </c>
      <c r="BH85" s="4" t="str">
        <f t="shared" si="103"/>
        <v>19000100</v>
      </c>
      <c r="BI85">
        <v>68</v>
      </c>
      <c r="BJ85"/>
      <c r="BK85">
        <v>9</v>
      </c>
      <c r="BL85">
        <f t="shared" si="104"/>
        <v>0</v>
      </c>
      <c r="BM85">
        <f t="shared" si="73"/>
        <v>0</v>
      </c>
      <c r="BO85" s="4">
        <f>COUNTIF($T$78:$T$147,8)</f>
        <v>0</v>
      </c>
      <c r="BP85" t="s">
        <v>190</v>
      </c>
      <c r="BS85" t="s">
        <v>190</v>
      </c>
    </row>
    <row r="86" spans="1:71" ht="16.5" hidden="1" customHeight="1">
      <c r="A86" s="7" t="str">
        <f t="shared" si="105"/>
        <v/>
      </c>
      <c r="B86" s="27"/>
      <c r="C86" s="49"/>
      <c r="D86" s="64"/>
      <c r="E86" s="65"/>
      <c r="F86" s="65"/>
      <c r="G86" s="65"/>
      <c r="H86" s="65"/>
      <c r="I86" s="66"/>
      <c r="J86" s="67"/>
      <c r="K86" s="66"/>
      <c r="L86" s="67"/>
      <c r="M86" s="66"/>
      <c r="N86" s="67"/>
      <c r="O86" s="42"/>
      <c r="P86" s="30"/>
      <c r="Q86" s="7" t="str">
        <f t="shared" si="75"/>
        <v/>
      </c>
      <c r="R86" s="7" t="str">
        <f t="shared" si="76"/>
        <v/>
      </c>
      <c r="S86" s="7" t="str">
        <f t="shared" si="77"/>
        <v/>
      </c>
      <c r="T86" s="7" t="str">
        <f t="shared" si="78"/>
        <v/>
      </c>
      <c r="U86" s="69" t="str">
        <f t="shared" si="79"/>
        <v/>
      </c>
      <c r="V86" s="106"/>
      <c r="W86" s="9"/>
      <c r="X86" s="11">
        <f t="shared" si="80"/>
        <v>0</v>
      </c>
      <c r="Y86" s="11">
        <f t="shared" si="81"/>
        <v>0</v>
      </c>
      <c r="Z86" s="4" t="str">
        <f t="shared" si="82"/>
        <v/>
      </c>
      <c r="AA86" s="4" t="str">
        <f t="shared" si="82"/>
        <v/>
      </c>
      <c r="AC86" s="6">
        <f t="shared" si="106"/>
        <v>0</v>
      </c>
      <c r="AD86" s="6" t="str">
        <f t="shared" si="107"/>
        <v/>
      </c>
      <c r="AF86" s="4">
        <f t="shared" si="83"/>
        <v>0</v>
      </c>
      <c r="AG86" s="4">
        <f t="shared" si="68"/>
        <v>0</v>
      </c>
      <c r="AH86" s="4" t="str">
        <f t="shared" si="74"/>
        <v/>
      </c>
      <c r="AI86" s="4" t="str">
        <f t="shared" si="84"/>
        <v/>
      </c>
      <c r="AJ86" s="11">
        <f t="shared" si="85"/>
        <v>0</v>
      </c>
      <c r="AK86" s="4" t="str">
        <f t="shared" si="70"/>
        <v/>
      </c>
      <c r="AL86" s="4">
        <v>0</v>
      </c>
      <c r="AM86" s="4" t="str">
        <f t="shared" si="86"/>
        <v xml:space="preserve"> </v>
      </c>
      <c r="AN86" s="4" t="str">
        <f t="shared" si="87"/>
        <v xml:space="preserve">  </v>
      </c>
      <c r="AO86" s="4" t="str">
        <f t="shared" si="88"/>
        <v/>
      </c>
      <c r="AP86" s="4" t="str">
        <f t="shared" si="89"/>
        <v/>
      </c>
      <c r="AU86" s="4" t="str">
        <f t="shared" si="90"/>
        <v/>
      </c>
      <c r="AV86" s="4" t="str">
        <f t="shared" si="91"/>
        <v/>
      </c>
      <c r="AW86" s="4" t="str">
        <f t="shared" si="92"/>
        <v/>
      </c>
      <c r="AX86" s="4" t="str">
        <f t="shared" si="93"/>
        <v/>
      </c>
      <c r="AY86" s="4" t="str">
        <f t="shared" si="94"/>
        <v/>
      </c>
      <c r="AZ86" s="4" t="str">
        <f t="shared" si="95"/>
        <v/>
      </c>
      <c r="BA86" s="4" t="str">
        <f t="shared" si="96"/>
        <v/>
      </c>
      <c r="BB86" s="4" t="str">
        <f t="shared" si="97"/>
        <v/>
      </c>
      <c r="BC86" s="4">
        <f t="shared" si="98"/>
        <v>0</v>
      </c>
      <c r="BD86" s="4" t="str">
        <f t="shared" si="99"/>
        <v>999:99.99</v>
      </c>
      <c r="BE86" s="4" t="str">
        <f t="shared" si="100"/>
        <v>999:99.99</v>
      </c>
      <c r="BF86" s="4" t="str">
        <f t="shared" si="101"/>
        <v>999:99.99</v>
      </c>
      <c r="BG86" s="4" t="str">
        <f t="shared" si="102"/>
        <v>999:99.99</v>
      </c>
      <c r="BH86" s="4" t="str">
        <f t="shared" si="103"/>
        <v>19000100</v>
      </c>
      <c r="BI86">
        <v>69</v>
      </c>
      <c r="BJ86"/>
      <c r="BK86">
        <v>9</v>
      </c>
      <c r="BL86">
        <f t="shared" si="104"/>
        <v>0</v>
      </c>
      <c r="BM86">
        <f t="shared" si="73"/>
        <v>0</v>
      </c>
      <c r="BO86" s="4">
        <f>COUNTIF($T$78:$T$147,9)</f>
        <v>0</v>
      </c>
      <c r="BP86" t="s">
        <v>191</v>
      </c>
      <c r="BS86" t="s">
        <v>191</v>
      </c>
    </row>
    <row r="87" spans="1:71" ht="16.5" hidden="1" customHeight="1">
      <c r="A87" s="7" t="str">
        <f t="shared" si="105"/>
        <v/>
      </c>
      <c r="B87" s="27"/>
      <c r="C87" s="49"/>
      <c r="D87" s="64"/>
      <c r="E87" s="65"/>
      <c r="F87" s="65"/>
      <c r="G87" s="65"/>
      <c r="H87" s="65"/>
      <c r="I87" s="66"/>
      <c r="J87" s="67"/>
      <c r="K87" s="66"/>
      <c r="L87" s="67"/>
      <c r="M87" s="66"/>
      <c r="N87" s="67"/>
      <c r="O87" s="42"/>
      <c r="P87" s="30"/>
      <c r="Q87" s="7" t="str">
        <f t="shared" si="75"/>
        <v/>
      </c>
      <c r="R87" s="7" t="str">
        <f t="shared" si="76"/>
        <v/>
      </c>
      <c r="S87" s="7" t="str">
        <f t="shared" si="77"/>
        <v/>
      </c>
      <c r="T87" s="7" t="str">
        <f t="shared" si="78"/>
        <v/>
      </c>
      <c r="U87" s="69" t="str">
        <f t="shared" si="79"/>
        <v/>
      </c>
      <c r="V87" s="106"/>
      <c r="W87" s="9"/>
      <c r="X87" s="11">
        <f t="shared" si="80"/>
        <v>0</v>
      </c>
      <c r="Y87" s="11">
        <f t="shared" si="81"/>
        <v>0</v>
      </c>
      <c r="Z87" s="4" t="str">
        <f t="shared" si="82"/>
        <v/>
      </c>
      <c r="AA87" s="4" t="str">
        <f t="shared" si="82"/>
        <v/>
      </c>
      <c r="AC87" s="6">
        <f t="shared" si="106"/>
        <v>0</v>
      </c>
      <c r="AD87" s="6" t="str">
        <f t="shared" si="107"/>
        <v/>
      </c>
      <c r="AF87" s="4">
        <f t="shared" si="83"/>
        <v>0</v>
      </c>
      <c r="AG87" s="4">
        <f t="shared" si="68"/>
        <v>0</v>
      </c>
      <c r="AH87" s="4" t="str">
        <f t="shared" si="74"/>
        <v/>
      </c>
      <c r="AI87" s="4" t="str">
        <f t="shared" si="84"/>
        <v/>
      </c>
      <c r="AJ87" s="11">
        <f t="shared" si="85"/>
        <v>0</v>
      </c>
      <c r="AK87" s="4" t="str">
        <f t="shared" si="70"/>
        <v/>
      </c>
      <c r="AL87" s="4">
        <v>0</v>
      </c>
      <c r="AM87" s="4" t="str">
        <f t="shared" si="86"/>
        <v xml:space="preserve"> </v>
      </c>
      <c r="AN87" s="4" t="str">
        <f t="shared" si="87"/>
        <v xml:space="preserve">  </v>
      </c>
      <c r="AO87" s="4" t="str">
        <f t="shared" si="88"/>
        <v/>
      </c>
      <c r="AP87" s="4" t="str">
        <f t="shared" si="89"/>
        <v/>
      </c>
      <c r="AU87" s="4" t="str">
        <f t="shared" si="90"/>
        <v/>
      </c>
      <c r="AV87" s="4" t="str">
        <f t="shared" si="91"/>
        <v/>
      </c>
      <c r="AW87" s="4" t="str">
        <f t="shared" si="92"/>
        <v/>
      </c>
      <c r="AX87" s="4" t="str">
        <f t="shared" si="93"/>
        <v/>
      </c>
      <c r="AY87" s="4" t="str">
        <f t="shared" si="94"/>
        <v/>
      </c>
      <c r="AZ87" s="4" t="str">
        <f t="shared" si="95"/>
        <v/>
      </c>
      <c r="BA87" s="4" t="str">
        <f t="shared" si="96"/>
        <v/>
      </c>
      <c r="BB87" s="4" t="str">
        <f t="shared" si="97"/>
        <v/>
      </c>
      <c r="BC87" s="4">
        <f t="shared" si="98"/>
        <v>0</v>
      </c>
      <c r="BD87" s="4" t="str">
        <f t="shared" si="99"/>
        <v>999:99.99</v>
      </c>
      <c r="BE87" s="4" t="str">
        <f t="shared" si="100"/>
        <v>999:99.99</v>
      </c>
      <c r="BF87" s="4" t="str">
        <f t="shared" si="101"/>
        <v>999:99.99</v>
      </c>
      <c r="BG87" s="4" t="str">
        <f t="shared" si="102"/>
        <v>999:99.99</v>
      </c>
      <c r="BH87" s="4" t="str">
        <f t="shared" si="103"/>
        <v>19000100</v>
      </c>
      <c r="BI87">
        <v>70</v>
      </c>
      <c r="BJ87"/>
      <c r="BK87">
        <v>10</v>
      </c>
      <c r="BL87">
        <f t="shared" si="104"/>
        <v>0</v>
      </c>
      <c r="BM87">
        <f t="shared" si="73"/>
        <v>0</v>
      </c>
      <c r="BO87" s="4">
        <f>COUNTIF($T$78:$T$147,10)</f>
        <v>0</v>
      </c>
      <c r="BP87" t="s">
        <v>192</v>
      </c>
      <c r="BS87" t="s">
        <v>192</v>
      </c>
    </row>
    <row r="88" spans="1:71" ht="16.5" hidden="1" customHeight="1">
      <c r="A88" s="7" t="str">
        <f t="shared" si="105"/>
        <v/>
      </c>
      <c r="B88" s="27"/>
      <c r="C88" s="49"/>
      <c r="D88" s="64"/>
      <c r="E88" s="65"/>
      <c r="F88" s="65"/>
      <c r="G88" s="65"/>
      <c r="H88" s="65"/>
      <c r="I88" s="66"/>
      <c r="J88" s="67"/>
      <c r="K88" s="66"/>
      <c r="L88" s="67"/>
      <c r="M88" s="66"/>
      <c r="N88" s="67"/>
      <c r="O88" s="42"/>
      <c r="P88" s="30"/>
      <c r="Q88" s="7" t="str">
        <f t="shared" si="75"/>
        <v/>
      </c>
      <c r="R88" s="7" t="str">
        <f t="shared" si="76"/>
        <v/>
      </c>
      <c r="S88" s="7" t="str">
        <f t="shared" si="77"/>
        <v/>
      </c>
      <c r="T88" s="7" t="str">
        <f t="shared" si="78"/>
        <v/>
      </c>
      <c r="U88" s="69" t="str">
        <f t="shared" si="79"/>
        <v/>
      </c>
      <c r="V88" s="106"/>
      <c r="W88" s="9"/>
      <c r="X88" s="11">
        <f t="shared" si="80"/>
        <v>0</v>
      </c>
      <c r="Y88" s="11">
        <f t="shared" si="81"/>
        <v>0</v>
      </c>
      <c r="Z88" s="4" t="str">
        <f t="shared" si="82"/>
        <v/>
      </c>
      <c r="AA88" s="4" t="str">
        <f t="shared" si="82"/>
        <v/>
      </c>
      <c r="AC88" s="6">
        <f t="shared" si="106"/>
        <v>0</v>
      </c>
      <c r="AD88" s="6" t="str">
        <f t="shared" si="107"/>
        <v/>
      </c>
      <c r="AF88" s="4">
        <f t="shared" si="83"/>
        <v>0</v>
      </c>
      <c r="AG88" s="4">
        <f t="shared" si="68"/>
        <v>0</v>
      </c>
      <c r="AH88" s="4" t="str">
        <f t="shared" si="74"/>
        <v/>
      </c>
      <c r="AI88" s="4" t="str">
        <f t="shared" si="84"/>
        <v/>
      </c>
      <c r="AJ88" s="11">
        <f t="shared" si="85"/>
        <v>0</v>
      </c>
      <c r="AK88" s="4" t="str">
        <f t="shared" si="70"/>
        <v/>
      </c>
      <c r="AL88" s="4">
        <v>0</v>
      </c>
      <c r="AM88" s="4" t="str">
        <f t="shared" si="86"/>
        <v xml:space="preserve"> </v>
      </c>
      <c r="AN88" s="4" t="str">
        <f t="shared" si="87"/>
        <v xml:space="preserve">  </v>
      </c>
      <c r="AO88" s="4" t="str">
        <f t="shared" si="88"/>
        <v/>
      </c>
      <c r="AP88" s="4" t="str">
        <f t="shared" si="89"/>
        <v/>
      </c>
      <c r="AU88" s="4" t="str">
        <f t="shared" si="90"/>
        <v/>
      </c>
      <c r="AV88" s="4" t="str">
        <f t="shared" si="91"/>
        <v/>
      </c>
      <c r="AW88" s="4" t="str">
        <f t="shared" si="92"/>
        <v/>
      </c>
      <c r="AX88" s="4" t="str">
        <f t="shared" si="93"/>
        <v/>
      </c>
      <c r="AY88" s="4" t="str">
        <f t="shared" si="94"/>
        <v/>
      </c>
      <c r="AZ88" s="4" t="str">
        <f t="shared" si="95"/>
        <v/>
      </c>
      <c r="BA88" s="4" t="str">
        <f t="shared" si="96"/>
        <v/>
      </c>
      <c r="BB88" s="4" t="str">
        <f t="shared" si="97"/>
        <v/>
      </c>
      <c r="BC88" s="4">
        <f t="shared" si="98"/>
        <v>0</v>
      </c>
      <c r="BD88" s="4" t="str">
        <f t="shared" si="99"/>
        <v>999:99.99</v>
      </c>
      <c r="BE88" s="4" t="str">
        <f t="shared" si="100"/>
        <v>999:99.99</v>
      </c>
      <c r="BF88" s="4" t="str">
        <f t="shared" si="101"/>
        <v>999:99.99</v>
      </c>
      <c r="BG88" s="4" t="str">
        <f t="shared" si="102"/>
        <v>999:99.99</v>
      </c>
      <c r="BH88" s="4" t="str">
        <f t="shared" si="103"/>
        <v>19000100</v>
      </c>
      <c r="BI88">
        <v>71</v>
      </c>
      <c r="BJ88"/>
      <c r="BK88">
        <v>10</v>
      </c>
      <c r="BL88">
        <f t="shared" si="104"/>
        <v>0</v>
      </c>
      <c r="BM88">
        <f t="shared" si="73"/>
        <v>0</v>
      </c>
      <c r="BO88" s="4">
        <f>SUM(BO78:BO87)</f>
        <v>0</v>
      </c>
    </row>
    <row r="89" spans="1:71" ht="16.5" hidden="1" customHeight="1">
      <c r="A89" s="7" t="str">
        <f t="shared" si="105"/>
        <v/>
      </c>
      <c r="B89" s="27"/>
      <c r="C89" s="49"/>
      <c r="D89" s="64"/>
      <c r="E89" s="65"/>
      <c r="F89" s="65"/>
      <c r="G89" s="65"/>
      <c r="H89" s="65"/>
      <c r="I89" s="66"/>
      <c r="J89" s="67"/>
      <c r="K89" s="66"/>
      <c r="L89" s="67"/>
      <c r="M89" s="66"/>
      <c r="N89" s="67"/>
      <c r="O89" s="42"/>
      <c r="P89" s="30"/>
      <c r="Q89" s="7" t="str">
        <f t="shared" si="75"/>
        <v/>
      </c>
      <c r="R89" s="7" t="str">
        <f t="shared" si="76"/>
        <v/>
      </c>
      <c r="S89" s="7" t="str">
        <f t="shared" si="77"/>
        <v/>
      </c>
      <c r="T89" s="7" t="str">
        <f t="shared" si="78"/>
        <v/>
      </c>
      <c r="U89" s="69" t="str">
        <f t="shared" si="79"/>
        <v/>
      </c>
      <c r="V89" s="106"/>
      <c r="W89" s="9"/>
      <c r="X89" s="11">
        <f t="shared" si="80"/>
        <v>0</v>
      </c>
      <c r="Y89" s="11">
        <f t="shared" si="81"/>
        <v>0</v>
      </c>
      <c r="Z89" s="4" t="str">
        <f t="shared" si="82"/>
        <v/>
      </c>
      <c r="AA89" s="4" t="str">
        <f t="shared" si="82"/>
        <v/>
      </c>
      <c r="AC89" s="6">
        <f t="shared" si="106"/>
        <v>0</v>
      </c>
      <c r="AD89" s="6" t="str">
        <f t="shared" si="107"/>
        <v/>
      </c>
      <c r="AF89" s="4">
        <f t="shared" si="83"/>
        <v>0</v>
      </c>
      <c r="AG89" s="4">
        <f t="shared" si="68"/>
        <v>0</v>
      </c>
      <c r="AH89" s="4" t="str">
        <f t="shared" si="74"/>
        <v/>
      </c>
      <c r="AI89" s="4" t="str">
        <f t="shared" si="84"/>
        <v/>
      </c>
      <c r="AJ89" s="11">
        <f t="shared" si="85"/>
        <v>0</v>
      </c>
      <c r="AK89" s="4" t="str">
        <f t="shared" si="70"/>
        <v/>
      </c>
      <c r="AL89" s="4">
        <v>0</v>
      </c>
      <c r="AM89" s="4" t="str">
        <f t="shared" si="86"/>
        <v xml:space="preserve"> </v>
      </c>
      <c r="AN89" s="4" t="str">
        <f t="shared" si="87"/>
        <v xml:space="preserve">  </v>
      </c>
      <c r="AO89" s="4" t="str">
        <f t="shared" si="88"/>
        <v/>
      </c>
      <c r="AP89" s="4" t="str">
        <f t="shared" si="89"/>
        <v/>
      </c>
      <c r="AU89" s="4" t="str">
        <f t="shared" si="90"/>
        <v/>
      </c>
      <c r="AV89" s="4" t="str">
        <f t="shared" si="91"/>
        <v/>
      </c>
      <c r="AW89" s="4" t="str">
        <f t="shared" si="92"/>
        <v/>
      </c>
      <c r="AX89" s="4" t="str">
        <f t="shared" si="93"/>
        <v/>
      </c>
      <c r="AY89" s="4" t="str">
        <f t="shared" si="94"/>
        <v/>
      </c>
      <c r="AZ89" s="4" t="str">
        <f t="shared" si="95"/>
        <v/>
      </c>
      <c r="BA89" s="4" t="str">
        <f t="shared" si="96"/>
        <v/>
      </c>
      <c r="BB89" s="4" t="str">
        <f t="shared" si="97"/>
        <v/>
      </c>
      <c r="BC89" s="4">
        <f t="shared" si="98"/>
        <v>0</v>
      </c>
      <c r="BD89" s="4" t="str">
        <f t="shared" si="99"/>
        <v>999:99.99</v>
      </c>
      <c r="BE89" s="4" t="str">
        <f t="shared" si="100"/>
        <v>999:99.99</v>
      </c>
      <c r="BF89" s="4" t="str">
        <f t="shared" si="101"/>
        <v>999:99.99</v>
      </c>
      <c r="BG89" s="4" t="str">
        <f t="shared" si="102"/>
        <v>999:99.99</v>
      </c>
      <c r="BH89" s="4" t="str">
        <f t="shared" si="103"/>
        <v>19000100</v>
      </c>
      <c r="BI89">
        <v>72</v>
      </c>
      <c r="BJ89"/>
      <c r="BK89">
        <v>10</v>
      </c>
      <c r="BL89">
        <f t="shared" si="104"/>
        <v>0</v>
      </c>
      <c r="BM89">
        <f t="shared" si="73"/>
        <v>0</v>
      </c>
    </row>
    <row r="90" spans="1:71" ht="16.5" hidden="1" customHeight="1">
      <c r="A90" s="7" t="str">
        <f t="shared" si="105"/>
        <v/>
      </c>
      <c r="B90" s="27"/>
      <c r="C90" s="49"/>
      <c r="D90" s="64"/>
      <c r="E90" s="65"/>
      <c r="F90" s="65"/>
      <c r="G90" s="65"/>
      <c r="H90" s="65"/>
      <c r="I90" s="66"/>
      <c r="J90" s="67"/>
      <c r="K90" s="66"/>
      <c r="L90" s="67"/>
      <c r="M90" s="66"/>
      <c r="N90" s="67"/>
      <c r="O90" s="42"/>
      <c r="P90" s="30"/>
      <c r="Q90" s="7" t="str">
        <f t="shared" si="75"/>
        <v/>
      </c>
      <c r="R90" s="7" t="str">
        <f t="shared" si="76"/>
        <v/>
      </c>
      <c r="S90" s="7" t="str">
        <f t="shared" si="77"/>
        <v/>
      </c>
      <c r="T90" s="7" t="str">
        <f t="shared" si="78"/>
        <v/>
      </c>
      <c r="U90" s="69" t="str">
        <f t="shared" si="79"/>
        <v/>
      </c>
      <c r="V90" s="106"/>
      <c r="W90" s="9"/>
      <c r="X90" s="11">
        <f t="shared" si="80"/>
        <v>0</v>
      </c>
      <c r="Y90" s="11">
        <f t="shared" si="81"/>
        <v>0</v>
      </c>
      <c r="Z90" s="4" t="str">
        <f t="shared" si="82"/>
        <v/>
      </c>
      <c r="AA90" s="4" t="str">
        <f t="shared" si="82"/>
        <v/>
      </c>
      <c r="AC90" s="6">
        <f t="shared" si="106"/>
        <v>0</v>
      </c>
      <c r="AD90" s="6" t="str">
        <f t="shared" si="107"/>
        <v/>
      </c>
      <c r="AF90" s="4">
        <f t="shared" si="83"/>
        <v>0</v>
      </c>
      <c r="AG90" s="4">
        <f t="shared" si="68"/>
        <v>0</v>
      </c>
      <c r="AH90" s="4" t="str">
        <f t="shared" si="74"/>
        <v/>
      </c>
      <c r="AI90" s="4" t="str">
        <f t="shared" si="84"/>
        <v/>
      </c>
      <c r="AJ90" s="11">
        <f t="shared" si="85"/>
        <v>0</v>
      </c>
      <c r="AK90" s="4" t="str">
        <f t="shared" si="70"/>
        <v/>
      </c>
      <c r="AL90" s="4">
        <v>0</v>
      </c>
      <c r="AM90" s="4" t="str">
        <f t="shared" si="86"/>
        <v xml:space="preserve"> </v>
      </c>
      <c r="AN90" s="4" t="str">
        <f t="shared" si="87"/>
        <v xml:space="preserve">  </v>
      </c>
      <c r="AO90" s="4" t="str">
        <f t="shared" si="88"/>
        <v/>
      </c>
      <c r="AP90" s="4" t="str">
        <f t="shared" si="89"/>
        <v/>
      </c>
      <c r="AU90" s="4" t="str">
        <f t="shared" si="90"/>
        <v/>
      </c>
      <c r="AV90" s="4" t="str">
        <f t="shared" si="91"/>
        <v/>
      </c>
      <c r="AW90" s="4" t="str">
        <f t="shared" si="92"/>
        <v/>
      </c>
      <c r="AX90" s="4" t="str">
        <f t="shared" si="93"/>
        <v/>
      </c>
      <c r="AY90" s="4" t="str">
        <f t="shared" si="94"/>
        <v/>
      </c>
      <c r="AZ90" s="4" t="str">
        <f t="shared" si="95"/>
        <v/>
      </c>
      <c r="BA90" s="4" t="str">
        <f t="shared" si="96"/>
        <v/>
      </c>
      <c r="BB90" s="4" t="str">
        <f t="shared" si="97"/>
        <v/>
      </c>
      <c r="BC90" s="4">
        <f t="shared" si="98"/>
        <v>0</v>
      </c>
      <c r="BD90" s="4" t="str">
        <f t="shared" si="99"/>
        <v>999:99.99</v>
      </c>
      <c r="BE90" s="4" t="str">
        <f t="shared" si="100"/>
        <v>999:99.99</v>
      </c>
      <c r="BF90" s="4" t="str">
        <f t="shared" si="101"/>
        <v>999:99.99</v>
      </c>
      <c r="BG90" s="4" t="str">
        <f t="shared" si="102"/>
        <v>999:99.99</v>
      </c>
      <c r="BH90" s="4" t="str">
        <f t="shared" si="103"/>
        <v>19000100</v>
      </c>
      <c r="BI90">
        <v>73</v>
      </c>
      <c r="BJ90"/>
      <c r="BK90">
        <v>10</v>
      </c>
      <c r="BL90">
        <f t="shared" si="104"/>
        <v>0</v>
      </c>
      <c r="BM90">
        <f t="shared" si="73"/>
        <v>0</v>
      </c>
    </row>
    <row r="91" spans="1:71" ht="16.5" hidden="1" customHeight="1">
      <c r="A91" s="7" t="str">
        <f t="shared" si="105"/>
        <v/>
      </c>
      <c r="B91" s="27"/>
      <c r="C91" s="49"/>
      <c r="D91" s="64"/>
      <c r="E91" s="65"/>
      <c r="F91" s="65"/>
      <c r="G91" s="65"/>
      <c r="H91" s="65"/>
      <c r="I91" s="66"/>
      <c r="J91" s="67"/>
      <c r="K91" s="66"/>
      <c r="L91" s="67"/>
      <c r="M91" s="66"/>
      <c r="N91" s="67"/>
      <c r="O91" s="42"/>
      <c r="P91" s="30"/>
      <c r="Q91" s="7" t="str">
        <f t="shared" si="75"/>
        <v/>
      </c>
      <c r="R91" s="7" t="str">
        <f t="shared" si="76"/>
        <v/>
      </c>
      <c r="S91" s="7" t="str">
        <f t="shared" si="77"/>
        <v/>
      </c>
      <c r="T91" s="7" t="str">
        <f t="shared" si="78"/>
        <v/>
      </c>
      <c r="U91" s="69" t="str">
        <f t="shared" si="79"/>
        <v/>
      </c>
      <c r="V91" s="106"/>
      <c r="W91" s="9"/>
      <c r="X91" s="11">
        <f t="shared" si="80"/>
        <v>0</v>
      </c>
      <c r="Y91" s="11">
        <f t="shared" si="81"/>
        <v>0</v>
      </c>
      <c r="Z91" s="4" t="str">
        <f t="shared" si="82"/>
        <v/>
      </c>
      <c r="AA91" s="4" t="str">
        <f t="shared" si="82"/>
        <v/>
      </c>
      <c r="AC91" s="6">
        <f t="shared" si="106"/>
        <v>0</v>
      </c>
      <c r="AD91" s="6" t="str">
        <f t="shared" si="107"/>
        <v/>
      </c>
      <c r="AF91" s="4">
        <f t="shared" si="83"/>
        <v>0</v>
      </c>
      <c r="AG91" s="4">
        <f t="shared" si="68"/>
        <v>0</v>
      </c>
      <c r="AH91" s="4" t="str">
        <f t="shared" si="74"/>
        <v/>
      </c>
      <c r="AI91" s="4" t="str">
        <f t="shared" si="84"/>
        <v/>
      </c>
      <c r="AJ91" s="11">
        <f t="shared" si="85"/>
        <v>0</v>
      </c>
      <c r="AK91" s="4" t="str">
        <f t="shared" si="70"/>
        <v/>
      </c>
      <c r="AL91" s="4">
        <v>0</v>
      </c>
      <c r="AM91" s="4" t="str">
        <f t="shared" si="86"/>
        <v xml:space="preserve"> </v>
      </c>
      <c r="AN91" s="4" t="str">
        <f t="shared" si="87"/>
        <v xml:space="preserve">  </v>
      </c>
      <c r="AO91" s="4" t="str">
        <f t="shared" si="88"/>
        <v/>
      </c>
      <c r="AP91" s="4" t="str">
        <f t="shared" si="89"/>
        <v/>
      </c>
      <c r="AU91" s="4" t="str">
        <f t="shared" si="90"/>
        <v/>
      </c>
      <c r="AV91" s="4" t="str">
        <f t="shared" si="91"/>
        <v/>
      </c>
      <c r="AW91" s="4" t="str">
        <f t="shared" si="92"/>
        <v/>
      </c>
      <c r="AX91" s="4" t="str">
        <f t="shared" si="93"/>
        <v/>
      </c>
      <c r="AY91" s="4" t="str">
        <f t="shared" si="94"/>
        <v/>
      </c>
      <c r="AZ91" s="4" t="str">
        <f t="shared" si="95"/>
        <v/>
      </c>
      <c r="BA91" s="4" t="str">
        <f t="shared" si="96"/>
        <v/>
      </c>
      <c r="BB91" s="4" t="str">
        <f t="shared" si="97"/>
        <v/>
      </c>
      <c r="BC91" s="4">
        <f t="shared" si="98"/>
        <v>0</v>
      </c>
      <c r="BD91" s="4" t="str">
        <f t="shared" si="99"/>
        <v>999:99.99</v>
      </c>
      <c r="BE91" s="4" t="str">
        <f t="shared" si="100"/>
        <v>999:99.99</v>
      </c>
      <c r="BF91" s="4" t="str">
        <f t="shared" si="101"/>
        <v>999:99.99</v>
      </c>
      <c r="BG91" s="4" t="str">
        <f t="shared" si="102"/>
        <v>999:99.99</v>
      </c>
      <c r="BH91" s="4" t="str">
        <f t="shared" si="103"/>
        <v>19000100</v>
      </c>
      <c r="BI91">
        <v>74</v>
      </c>
      <c r="BJ91"/>
      <c r="BK91">
        <v>10</v>
      </c>
      <c r="BL91">
        <f t="shared" si="104"/>
        <v>0</v>
      </c>
      <c r="BM91">
        <f t="shared" si="73"/>
        <v>0</v>
      </c>
    </row>
    <row r="92" spans="1:71" ht="16.5" hidden="1" customHeight="1">
      <c r="A92" s="7" t="str">
        <f t="shared" si="105"/>
        <v/>
      </c>
      <c r="B92" s="27"/>
      <c r="C92" s="49"/>
      <c r="D92" s="64"/>
      <c r="E92" s="65"/>
      <c r="F92" s="65"/>
      <c r="G92" s="65"/>
      <c r="H92" s="65"/>
      <c r="I92" s="66"/>
      <c r="J92" s="67"/>
      <c r="K92" s="66"/>
      <c r="L92" s="67"/>
      <c r="M92" s="66"/>
      <c r="N92" s="67"/>
      <c r="O92" s="42"/>
      <c r="P92" s="30"/>
      <c r="Q92" s="7" t="str">
        <f t="shared" si="75"/>
        <v/>
      </c>
      <c r="R92" s="7" t="str">
        <f t="shared" si="76"/>
        <v/>
      </c>
      <c r="S92" s="7" t="str">
        <f t="shared" si="77"/>
        <v/>
      </c>
      <c r="T92" s="7" t="str">
        <f t="shared" si="78"/>
        <v/>
      </c>
      <c r="U92" s="69" t="str">
        <f t="shared" si="79"/>
        <v/>
      </c>
      <c r="V92" s="106"/>
      <c r="W92" s="9"/>
      <c r="X92" s="11">
        <f t="shared" si="80"/>
        <v>0</v>
      </c>
      <c r="Y92" s="11">
        <f t="shared" si="81"/>
        <v>0</v>
      </c>
      <c r="Z92" s="4" t="str">
        <f t="shared" si="82"/>
        <v/>
      </c>
      <c r="AA92" s="4" t="str">
        <f t="shared" si="82"/>
        <v/>
      </c>
      <c r="AC92" s="6">
        <f t="shared" si="106"/>
        <v>0</v>
      </c>
      <c r="AD92" s="6" t="str">
        <f t="shared" si="107"/>
        <v/>
      </c>
      <c r="AF92" s="4">
        <f t="shared" si="83"/>
        <v>0</v>
      </c>
      <c r="AG92" s="4">
        <f t="shared" si="68"/>
        <v>0</v>
      </c>
      <c r="AH92" s="4" t="str">
        <f t="shared" si="74"/>
        <v/>
      </c>
      <c r="AI92" s="4" t="str">
        <f t="shared" si="84"/>
        <v/>
      </c>
      <c r="AJ92" s="11">
        <f t="shared" si="85"/>
        <v>0</v>
      </c>
      <c r="AK92" s="4" t="str">
        <f t="shared" si="70"/>
        <v/>
      </c>
      <c r="AL92" s="4">
        <v>0</v>
      </c>
      <c r="AM92" s="4" t="str">
        <f t="shared" si="86"/>
        <v xml:space="preserve"> </v>
      </c>
      <c r="AN92" s="4" t="str">
        <f t="shared" si="87"/>
        <v xml:space="preserve">  </v>
      </c>
      <c r="AO92" s="4" t="str">
        <f t="shared" si="88"/>
        <v/>
      </c>
      <c r="AP92" s="4" t="str">
        <f t="shared" si="89"/>
        <v/>
      </c>
      <c r="AU92" s="4" t="str">
        <f t="shared" si="90"/>
        <v/>
      </c>
      <c r="AV92" s="4" t="str">
        <f t="shared" si="91"/>
        <v/>
      </c>
      <c r="AW92" s="4" t="str">
        <f t="shared" si="92"/>
        <v/>
      </c>
      <c r="AX92" s="4" t="str">
        <f t="shared" si="93"/>
        <v/>
      </c>
      <c r="AY92" s="4" t="str">
        <f t="shared" si="94"/>
        <v/>
      </c>
      <c r="AZ92" s="4" t="str">
        <f t="shared" si="95"/>
        <v/>
      </c>
      <c r="BA92" s="4" t="str">
        <f t="shared" si="96"/>
        <v/>
      </c>
      <c r="BB92" s="4" t="str">
        <f t="shared" si="97"/>
        <v/>
      </c>
      <c r="BC92" s="4">
        <f t="shared" si="98"/>
        <v>0</v>
      </c>
      <c r="BD92" s="4" t="str">
        <f t="shared" si="99"/>
        <v>999:99.99</v>
      </c>
      <c r="BE92" s="4" t="str">
        <f t="shared" si="100"/>
        <v>999:99.99</v>
      </c>
      <c r="BF92" s="4" t="str">
        <f t="shared" si="101"/>
        <v>999:99.99</v>
      </c>
      <c r="BG92" s="4" t="str">
        <f t="shared" si="102"/>
        <v>999:99.99</v>
      </c>
      <c r="BH92" s="4" t="str">
        <f t="shared" si="103"/>
        <v>19000100</v>
      </c>
      <c r="BI92">
        <v>75</v>
      </c>
      <c r="BJ92"/>
      <c r="BK92">
        <v>10</v>
      </c>
      <c r="BL92">
        <f t="shared" si="104"/>
        <v>0</v>
      </c>
      <c r="BM92">
        <f t="shared" si="73"/>
        <v>0</v>
      </c>
    </row>
    <row r="93" spans="1:71" ht="16.5" hidden="1" customHeight="1">
      <c r="A93" s="7" t="str">
        <f t="shared" si="105"/>
        <v/>
      </c>
      <c r="B93" s="27"/>
      <c r="C93" s="49"/>
      <c r="D93" s="64"/>
      <c r="E93" s="65"/>
      <c r="F93" s="65"/>
      <c r="G93" s="65"/>
      <c r="H93" s="65"/>
      <c r="I93" s="66"/>
      <c r="J93" s="67"/>
      <c r="K93" s="66"/>
      <c r="L93" s="67"/>
      <c r="M93" s="66"/>
      <c r="N93" s="67"/>
      <c r="O93" s="42"/>
      <c r="P93" s="30"/>
      <c r="Q93" s="7" t="str">
        <f t="shared" si="75"/>
        <v/>
      </c>
      <c r="R93" s="7" t="str">
        <f t="shared" si="76"/>
        <v/>
      </c>
      <c r="S93" s="7" t="str">
        <f t="shared" si="77"/>
        <v/>
      </c>
      <c r="T93" s="7" t="str">
        <f t="shared" si="78"/>
        <v/>
      </c>
      <c r="U93" s="69" t="str">
        <f t="shared" si="79"/>
        <v/>
      </c>
      <c r="V93" s="106"/>
      <c r="W93" s="9"/>
      <c r="X93" s="11">
        <f t="shared" si="80"/>
        <v>0</v>
      </c>
      <c r="Y93" s="11">
        <f t="shared" si="81"/>
        <v>0</v>
      </c>
      <c r="Z93" s="4" t="str">
        <f t="shared" si="82"/>
        <v/>
      </c>
      <c r="AA93" s="4" t="str">
        <f t="shared" si="82"/>
        <v/>
      </c>
      <c r="AC93" s="6">
        <f t="shared" si="106"/>
        <v>0</v>
      </c>
      <c r="AD93" s="6" t="str">
        <f t="shared" si="107"/>
        <v/>
      </c>
      <c r="AF93" s="4">
        <f t="shared" si="83"/>
        <v>0</v>
      </c>
      <c r="AG93" s="4">
        <f t="shared" si="68"/>
        <v>0</v>
      </c>
      <c r="AH93" s="4" t="str">
        <f t="shared" si="74"/>
        <v/>
      </c>
      <c r="AI93" s="4" t="str">
        <f t="shared" si="84"/>
        <v/>
      </c>
      <c r="AJ93" s="11">
        <f t="shared" si="85"/>
        <v>0</v>
      </c>
      <c r="AK93" s="4" t="str">
        <f t="shared" si="70"/>
        <v/>
      </c>
      <c r="AL93" s="4">
        <v>0</v>
      </c>
      <c r="AM93" s="4" t="str">
        <f t="shared" si="86"/>
        <v xml:space="preserve"> </v>
      </c>
      <c r="AN93" s="4" t="str">
        <f t="shared" si="87"/>
        <v xml:space="preserve">  </v>
      </c>
      <c r="AO93" s="4" t="str">
        <f t="shared" si="88"/>
        <v/>
      </c>
      <c r="AP93" s="4" t="str">
        <f t="shared" si="89"/>
        <v/>
      </c>
      <c r="AU93" s="4" t="str">
        <f t="shared" si="90"/>
        <v/>
      </c>
      <c r="AV93" s="4" t="str">
        <f t="shared" si="91"/>
        <v/>
      </c>
      <c r="AW93" s="4" t="str">
        <f t="shared" si="92"/>
        <v/>
      </c>
      <c r="AX93" s="4" t="str">
        <f t="shared" si="93"/>
        <v/>
      </c>
      <c r="AY93" s="4" t="str">
        <f t="shared" si="94"/>
        <v/>
      </c>
      <c r="AZ93" s="4" t="str">
        <f t="shared" si="95"/>
        <v/>
      </c>
      <c r="BA93" s="4" t="str">
        <f t="shared" si="96"/>
        <v/>
      </c>
      <c r="BB93" s="4" t="str">
        <f t="shared" si="97"/>
        <v/>
      </c>
      <c r="BC93" s="4">
        <f t="shared" si="98"/>
        <v>0</v>
      </c>
      <c r="BD93" s="4" t="str">
        <f t="shared" si="99"/>
        <v>999:99.99</v>
      </c>
      <c r="BE93" s="4" t="str">
        <f t="shared" si="100"/>
        <v>999:99.99</v>
      </c>
      <c r="BF93" s="4" t="str">
        <f t="shared" si="101"/>
        <v>999:99.99</v>
      </c>
      <c r="BG93" s="4" t="str">
        <f t="shared" si="102"/>
        <v>999:99.99</v>
      </c>
      <c r="BH93" s="4" t="str">
        <f t="shared" si="103"/>
        <v>19000100</v>
      </c>
      <c r="BI93">
        <v>76</v>
      </c>
      <c r="BJ93"/>
      <c r="BK93">
        <v>10</v>
      </c>
      <c r="BL93">
        <f t="shared" si="104"/>
        <v>0</v>
      </c>
      <c r="BM93">
        <f t="shared" si="73"/>
        <v>0</v>
      </c>
    </row>
    <row r="94" spans="1:71" ht="16.5" hidden="1" customHeight="1">
      <c r="A94" s="7" t="str">
        <f t="shared" si="105"/>
        <v/>
      </c>
      <c r="B94" s="27"/>
      <c r="C94" s="49"/>
      <c r="D94" s="64"/>
      <c r="E94" s="65"/>
      <c r="F94" s="65"/>
      <c r="G94" s="65"/>
      <c r="H94" s="65"/>
      <c r="I94" s="66"/>
      <c r="J94" s="67"/>
      <c r="K94" s="66"/>
      <c r="L94" s="67"/>
      <c r="M94" s="66"/>
      <c r="N94" s="67"/>
      <c r="O94" s="42"/>
      <c r="P94" s="30"/>
      <c r="Q94" s="7" t="str">
        <f t="shared" si="75"/>
        <v/>
      </c>
      <c r="R94" s="7" t="str">
        <f t="shared" si="76"/>
        <v/>
      </c>
      <c r="S94" s="7" t="str">
        <f t="shared" si="77"/>
        <v/>
      </c>
      <c r="T94" s="7" t="str">
        <f t="shared" si="78"/>
        <v/>
      </c>
      <c r="U94" s="69" t="str">
        <f t="shared" si="79"/>
        <v/>
      </c>
      <c r="V94" s="106"/>
      <c r="W94" s="9"/>
      <c r="X94" s="11">
        <f t="shared" si="80"/>
        <v>0</v>
      </c>
      <c r="Y94" s="11">
        <f t="shared" si="81"/>
        <v>0</v>
      </c>
      <c r="Z94" s="4" t="str">
        <f t="shared" si="82"/>
        <v/>
      </c>
      <c r="AA94" s="4" t="str">
        <f t="shared" si="82"/>
        <v/>
      </c>
      <c r="AC94" s="6">
        <f t="shared" si="106"/>
        <v>0</v>
      </c>
      <c r="AD94" s="6" t="str">
        <f t="shared" si="107"/>
        <v/>
      </c>
      <c r="AF94" s="4">
        <f t="shared" si="83"/>
        <v>0</v>
      </c>
      <c r="AG94" s="4">
        <f t="shared" si="68"/>
        <v>0</v>
      </c>
      <c r="AH94" s="4" t="str">
        <f t="shared" si="74"/>
        <v/>
      </c>
      <c r="AI94" s="4" t="str">
        <f t="shared" si="84"/>
        <v/>
      </c>
      <c r="AJ94" s="11">
        <f t="shared" si="85"/>
        <v>0</v>
      </c>
      <c r="AK94" s="4" t="str">
        <f t="shared" si="70"/>
        <v/>
      </c>
      <c r="AL94" s="4">
        <v>0</v>
      </c>
      <c r="AM94" s="4" t="str">
        <f t="shared" si="86"/>
        <v xml:space="preserve"> </v>
      </c>
      <c r="AN94" s="4" t="str">
        <f t="shared" si="87"/>
        <v xml:space="preserve">  </v>
      </c>
      <c r="AO94" s="4" t="str">
        <f t="shared" si="88"/>
        <v/>
      </c>
      <c r="AP94" s="4" t="str">
        <f t="shared" si="89"/>
        <v/>
      </c>
      <c r="AU94" s="4" t="str">
        <f t="shared" si="90"/>
        <v/>
      </c>
      <c r="AV94" s="4" t="str">
        <f t="shared" si="91"/>
        <v/>
      </c>
      <c r="AW94" s="4" t="str">
        <f t="shared" si="92"/>
        <v/>
      </c>
      <c r="AX94" s="4" t="str">
        <f t="shared" si="93"/>
        <v/>
      </c>
      <c r="AY94" s="4" t="str">
        <f t="shared" si="94"/>
        <v/>
      </c>
      <c r="AZ94" s="4" t="str">
        <f t="shared" si="95"/>
        <v/>
      </c>
      <c r="BA94" s="4" t="str">
        <f t="shared" si="96"/>
        <v/>
      </c>
      <c r="BB94" s="4" t="str">
        <f t="shared" si="97"/>
        <v/>
      </c>
      <c r="BC94" s="4">
        <f t="shared" si="98"/>
        <v>0</v>
      </c>
      <c r="BD94" s="4" t="str">
        <f t="shared" si="99"/>
        <v>999:99.99</v>
      </c>
      <c r="BE94" s="4" t="str">
        <f t="shared" si="100"/>
        <v>999:99.99</v>
      </c>
      <c r="BF94" s="4" t="str">
        <f t="shared" si="101"/>
        <v>999:99.99</v>
      </c>
      <c r="BG94" s="4" t="str">
        <f t="shared" si="102"/>
        <v>999:99.99</v>
      </c>
      <c r="BH94" s="4" t="str">
        <f t="shared" si="103"/>
        <v>19000100</v>
      </c>
      <c r="BI94">
        <v>77</v>
      </c>
      <c r="BJ94"/>
      <c r="BK94">
        <v>10</v>
      </c>
      <c r="BL94">
        <f t="shared" si="104"/>
        <v>0</v>
      </c>
      <c r="BM94">
        <f t="shared" si="73"/>
        <v>0</v>
      </c>
    </row>
    <row r="95" spans="1:71" ht="16.5" hidden="1" customHeight="1">
      <c r="A95" s="7" t="str">
        <f t="shared" si="105"/>
        <v/>
      </c>
      <c r="B95" s="27"/>
      <c r="C95" s="49"/>
      <c r="D95" s="64"/>
      <c r="E95" s="65"/>
      <c r="F95" s="65"/>
      <c r="G95" s="65"/>
      <c r="H95" s="65"/>
      <c r="I95" s="66"/>
      <c r="J95" s="67"/>
      <c r="K95" s="66"/>
      <c r="L95" s="67"/>
      <c r="M95" s="66"/>
      <c r="N95" s="67"/>
      <c r="O95" s="42"/>
      <c r="P95" s="30"/>
      <c r="Q95" s="7" t="str">
        <f t="shared" si="75"/>
        <v/>
      </c>
      <c r="R95" s="7" t="str">
        <f t="shared" si="76"/>
        <v/>
      </c>
      <c r="S95" s="7" t="str">
        <f t="shared" si="77"/>
        <v/>
      </c>
      <c r="T95" s="7" t="str">
        <f t="shared" si="78"/>
        <v/>
      </c>
      <c r="U95" s="69" t="str">
        <f t="shared" si="79"/>
        <v/>
      </c>
      <c r="V95" s="106"/>
      <c r="W95" s="9"/>
      <c r="X95" s="11">
        <f t="shared" si="80"/>
        <v>0</v>
      </c>
      <c r="Y95" s="11">
        <f t="shared" si="81"/>
        <v>0</v>
      </c>
      <c r="Z95" s="4" t="str">
        <f t="shared" si="82"/>
        <v/>
      </c>
      <c r="AA95" s="4" t="str">
        <f t="shared" si="82"/>
        <v/>
      </c>
      <c r="AC95" s="6">
        <f t="shared" si="106"/>
        <v>0</v>
      </c>
      <c r="AD95" s="6" t="str">
        <f t="shared" si="107"/>
        <v/>
      </c>
      <c r="AF95" s="4">
        <f t="shared" si="83"/>
        <v>0</v>
      </c>
      <c r="AG95" s="4">
        <f t="shared" si="68"/>
        <v>0</v>
      </c>
      <c r="AH95" s="4" t="str">
        <f t="shared" si="74"/>
        <v/>
      </c>
      <c r="AI95" s="4" t="str">
        <f t="shared" si="84"/>
        <v/>
      </c>
      <c r="AJ95" s="11">
        <f t="shared" si="85"/>
        <v>0</v>
      </c>
      <c r="AK95" s="4" t="str">
        <f t="shared" si="70"/>
        <v/>
      </c>
      <c r="AL95" s="4">
        <v>0</v>
      </c>
      <c r="AM95" s="4" t="str">
        <f t="shared" si="86"/>
        <v xml:space="preserve"> </v>
      </c>
      <c r="AN95" s="4" t="str">
        <f t="shared" si="87"/>
        <v xml:space="preserve">  </v>
      </c>
      <c r="AO95" s="4" t="str">
        <f t="shared" si="88"/>
        <v/>
      </c>
      <c r="AP95" s="4" t="str">
        <f t="shared" si="89"/>
        <v/>
      </c>
      <c r="AU95" s="4" t="str">
        <f t="shared" si="90"/>
        <v/>
      </c>
      <c r="AV95" s="4" t="str">
        <f t="shared" si="91"/>
        <v/>
      </c>
      <c r="AW95" s="4" t="str">
        <f t="shared" si="92"/>
        <v/>
      </c>
      <c r="AX95" s="4" t="str">
        <f t="shared" si="93"/>
        <v/>
      </c>
      <c r="AY95" s="4" t="str">
        <f t="shared" si="94"/>
        <v/>
      </c>
      <c r="AZ95" s="4" t="str">
        <f t="shared" si="95"/>
        <v/>
      </c>
      <c r="BA95" s="4" t="str">
        <f t="shared" si="96"/>
        <v/>
      </c>
      <c r="BB95" s="4" t="str">
        <f t="shared" si="97"/>
        <v/>
      </c>
      <c r="BC95" s="4">
        <f t="shared" si="98"/>
        <v>0</v>
      </c>
      <c r="BD95" s="4" t="str">
        <f t="shared" si="99"/>
        <v>999:99.99</v>
      </c>
      <c r="BE95" s="4" t="str">
        <f t="shared" si="100"/>
        <v>999:99.99</v>
      </c>
      <c r="BF95" s="4" t="str">
        <f t="shared" si="101"/>
        <v>999:99.99</v>
      </c>
      <c r="BG95" s="4" t="str">
        <f t="shared" si="102"/>
        <v>999:99.99</v>
      </c>
      <c r="BH95" s="4" t="str">
        <f t="shared" si="103"/>
        <v>19000100</v>
      </c>
      <c r="BI95">
        <v>78</v>
      </c>
      <c r="BJ95"/>
      <c r="BK95">
        <v>10</v>
      </c>
      <c r="BL95">
        <f t="shared" si="104"/>
        <v>0</v>
      </c>
      <c r="BM95">
        <f t="shared" si="73"/>
        <v>0</v>
      </c>
    </row>
    <row r="96" spans="1:71" ht="16.5" hidden="1" customHeight="1">
      <c r="A96" s="7" t="str">
        <f t="shared" si="105"/>
        <v/>
      </c>
      <c r="B96" s="27"/>
      <c r="C96" s="49"/>
      <c r="D96" s="64"/>
      <c r="E96" s="65"/>
      <c r="F96" s="65"/>
      <c r="G96" s="65"/>
      <c r="H96" s="65"/>
      <c r="I96" s="66"/>
      <c r="J96" s="67"/>
      <c r="K96" s="66"/>
      <c r="L96" s="67"/>
      <c r="M96" s="66"/>
      <c r="N96" s="67"/>
      <c r="O96" s="42"/>
      <c r="P96" s="30"/>
      <c r="Q96" s="7" t="str">
        <f t="shared" si="75"/>
        <v/>
      </c>
      <c r="R96" s="7" t="str">
        <f t="shared" si="76"/>
        <v/>
      </c>
      <c r="S96" s="7" t="str">
        <f t="shared" si="77"/>
        <v/>
      </c>
      <c r="T96" s="7" t="str">
        <f t="shared" si="78"/>
        <v/>
      </c>
      <c r="U96" s="69" t="str">
        <f t="shared" si="79"/>
        <v/>
      </c>
      <c r="V96" s="106"/>
      <c r="W96" s="9"/>
      <c r="X96" s="11">
        <f t="shared" si="80"/>
        <v>0</v>
      </c>
      <c r="Y96" s="11">
        <f t="shared" si="81"/>
        <v>0</v>
      </c>
      <c r="Z96" s="4" t="str">
        <f t="shared" si="82"/>
        <v/>
      </c>
      <c r="AA96" s="4" t="str">
        <f t="shared" si="82"/>
        <v/>
      </c>
      <c r="AC96" s="6">
        <f t="shared" si="106"/>
        <v>0</v>
      </c>
      <c r="AD96" s="6" t="str">
        <f t="shared" si="107"/>
        <v/>
      </c>
      <c r="AF96" s="4">
        <f t="shared" si="83"/>
        <v>0</v>
      </c>
      <c r="AG96" s="4">
        <f t="shared" si="68"/>
        <v>0</v>
      </c>
      <c r="AH96" s="4" t="str">
        <f t="shared" si="74"/>
        <v/>
      </c>
      <c r="AI96" s="4" t="str">
        <f t="shared" si="84"/>
        <v/>
      </c>
      <c r="AJ96" s="11">
        <f t="shared" si="85"/>
        <v>0</v>
      </c>
      <c r="AK96" s="4" t="str">
        <f t="shared" si="70"/>
        <v/>
      </c>
      <c r="AL96" s="4">
        <v>0</v>
      </c>
      <c r="AM96" s="4" t="str">
        <f t="shared" si="86"/>
        <v xml:space="preserve"> </v>
      </c>
      <c r="AN96" s="4" t="str">
        <f t="shared" si="87"/>
        <v xml:space="preserve">  </v>
      </c>
      <c r="AO96" s="4" t="str">
        <f t="shared" si="88"/>
        <v/>
      </c>
      <c r="AP96" s="4" t="str">
        <f t="shared" si="89"/>
        <v/>
      </c>
      <c r="AU96" s="4" t="str">
        <f t="shared" si="90"/>
        <v/>
      </c>
      <c r="AV96" s="4" t="str">
        <f t="shared" si="91"/>
        <v/>
      </c>
      <c r="AW96" s="4" t="str">
        <f t="shared" si="92"/>
        <v/>
      </c>
      <c r="AX96" s="4" t="str">
        <f t="shared" si="93"/>
        <v/>
      </c>
      <c r="AY96" s="4" t="str">
        <f t="shared" si="94"/>
        <v/>
      </c>
      <c r="AZ96" s="4" t="str">
        <f t="shared" si="95"/>
        <v/>
      </c>
      <c r="BA96" s="4" t="str">
        <f t="shared" si="96"/>
        <v/>
      </c>
      <c r="BB96" s="4" t="str">
        <f t="shared" si="97"/>
        <v/>
      </c>
      <c r="BC96" s="4">
        <f t="shared" si="98"/>
        <v>0</v>
      </c>
      <c r="BD96" s="4" t="str">
        <f t="shared" si="99"/>
        <v>999:99.99</v>
      </c>
      <c r="BE96" s="4" t="str">
        <f t="shared" si="100"/>
        <v>999:99.99</v>
      </c>
      <c r="BF96" s="4" t="str">
        <f t="shared" si="101"/>
        <v>999:99.99</v>
      </c>
      <c r="BG96" s="4" t="str">
        <f t="shared" si="102"/>
        <v>999:99.99</v>
      </c>
      <c r="BH96" s="4" t="str">
        <f t="shared" si="103"/>
        <v>19000100</v>
      </c>
      <c r="BI96">
        <v>79</v>
      </c>
      <c r="BJ96"/>
      <c r="BK96">
        <v>10</v>
      </c>
      <c r="BL96">
        <f t="shared" si="104"/>
        <v>0</v>
      </c>
      <c r="BM96">
        <f t="shared" si="73"/>
        <v>0</v>
      </c>
    </row>
    <row r="97" spans="1:65" ht="16.5" hidden="1" customHeight="1">
      <c r="A97" s="7" t="str">
        <f t="shared" si="105"/>
        <v/>
      </c>
      <c r="B97" s="27"/>
      <c r="C97" s="49"/>
      <c r="D97" s="64"/>
      <c r="E97" s="65"/>
      <c r="F97" s="65"/>
      <c r="G97" s="65"/>
      <c r="H97" s="65"/>
      <c r="I97" s="66"/>
      <c r="J97" s="67"/>
      <c r="K97" s="66"/>
      <c r="L97" s="67"/>
      <c r="M97" s="66"/>
      <c r="N97" s="67"/>
      <c r="O97" s="42"/>
      <c r="P97" s="30"/>
      <c r="Q97" s="7" t="str">
        <f t="shared" si="75"/>
        <v/>
      </c>
      <c r="R97" s="7" t="str">
        <f t="shared" si="76"/>
        <v/>
      </c>
      <c r="S97" s="7" t="str">
        <f t="shared" si="77"/>
        <v/>
      </c>
      <c r="T97" s="7" t="str">
        <f t="shared" si="78"/>
        <v/>
      </c>
      <c r="U97" s="69" t="str">
        <f t="shared" si="79"/>
        <v/>
      </c>
      <c r="V97" s="106"/>
      <c r="W97" s="9"/>
      <c r="X97" s="11">
        <f t="shared" si="80"/>
        <v>0</v>
      </c>
      <c r="Y97" s="11">
        <f t="shared" si="81"/>
        <v>0</v>
      </c>
      <c r="Z97" s="4" t="str">
        <f t="shared" si="82"/>
        <v/>
      </c>
      <c r="AA97" s="4" t="str">
        <f t="shared" si="82"/>
        <v/>
      </c>
      <c r="AC97" s="6">
        <f t="shared" si="106"/>
        <v>0</v>
      </c>
      <c r="AD97" s="6" t="str">
        <f t="shared" si="107"/>
        <v/>
      </c>
      <c r="AF97" s="4">
        <f t="shared" si="83"/>
        <v>0</v>
      </c>
      <c r="AG97" s="4">
        <f t="shared" si="68"/>
        <v>0</v>
      </c>
      <c r="AH97" s="4" t="str">
        <f t="shared" si="74"/>
        <v/>
      </c>
      <c r="AI97" s="4" t="str">
        <f t="shared" si="84"/>
        <v/>
      </c>
      <c r="AJ97" s="11">
        <f t="shared" si="85"/>
        <v>0</v>
      </c>
      <c r="AK97" s="4" t="str">
        <f t="shared" si="70"/>
        <v/>
      </c>
      <c r="AL97" s="4">
        <v>0</v>
      </c>
      <c r="AM97" s="4" t="str">
        <f t="shared" si="86"/>
        <v xml:space="preserve"> </v>
      </c>
      <c r="AN97" s="4" t="str">
        <f t="shared" si="87"/>
        <v xml:space="preserve">  </v>
      </c>
      <c r="AO97" s="4" t="str">
        <f t="shared" si="88"/>
        <v/>
      </c>
      <c r="AP97" s="4" t="str">
        <f t="shared" si="89"/>
        <v/>
      </c>
      <c r="AU97" s="4" t="str">
        <f t="shared" si="90"/>
        <v/>
      </c>
      <c r="AV97" s="4" t="str">
        <f t="shared" si="91"/>
        <v/>
      </c>
      <c r="AW97" s="4" t="str">
        <f t="shared" si="92"/>
        <v/>
      </c>
      <c r="AX97" s="4" t="str">
        <f t="shared" si="93"/>
        <v/>
      </c>
      <c r="AY97" s="4" t="str">
        <f t="shared" si="94"/>
        <v/>
      </c>
      <c r="AZ97" s="4" t="str">
        <f t="shared" si="95"/>
        <v/>
      </c>
      <c r="BA97" s="4" t="str">
        <f t="shared" si="96"/>
        <v/>
      </c>
      <c r="BB97" s="4" t="str">
        <f t="shared" si="97"/>
        <v/>
      </c>
      <c r="BC97" s="4">
        <f t="shared" si="98"/>
        <v>0</v>
      </c>
      <c r="BD97" s="4" t="str">
        <f t="shared" si="99"/>
        <v>999:99.99</v>
      </c>
      <c r="BE97" s="4" t="str">
        <f t="shared" si="100"/>
        <v>999:99.99</v>
      </c>
      <c r="BF97" s="4" t="str">
        <f t="shared" si="101"/>
        <v>999:99.99</v>
      </c>
      <c r="BG97" s="4" t="str">
        <f t="shared" si="102"/>
        <v>999:99.99</v>
      </c>
      <c r="BH97" s="4" t="str">
        <f t="shared" si="103"/>
        <v>19000100</v>
      </c>
      <c r="BI97">
        <v>80</v>
      </c>
      <c r="BJ97"/>
      <c r="BK97">
        <v>10</v>
      </c>
      <c r="BL97">
        <f t="shared" si="104"/>
        <v>0</v>
      </c>
      <c r="BM97">
        <f t="shared" si="73"/>
        <v>0</v>
      </c>
    </row>
    <row r="98" spans="1:65" ht="16.5" hidden="1" customHeight="1">
      <c r="A98" s="7" t="str">
        <f t="shared" si="105"/>
        <v/>
      </c>
      <c r="B98" s="27"/>
      <c r="C98" s="49"/>
      <c r="D98" s="64"/>
      <c r="E98" s="65"/>
      <c r="F98" s="65"/>
      <c r="G98" s="65"/>
      <c r="H98" s="65"/>
      <c r="I98" s="66"/>
      <c r="J98" s="67"/>
      <c r="K98" s="66"/>
      <c r="L98" s="67"/>
      <c r="M98" s="66"/>
      <c r="N98" s="67"/>
      <c r="O98" s="42"/>
      <c r="P98" s="30"/>
      <c r="Q98" s="7" t="str">
        <f t="shared" si="75"/>
        <v/>
      </c>
      <c r="R98" s="7" t="str">
        <f t="shared" si="76"/>
        <v/>
      </c>
      <c r="S98" s="7" t="str">
        <f t="shared" si="77"/>
        <v/>
      </c>
      <c r="T98" s="7" t="str">
        <f t="shared" si="78"/>
        <v/>
      </c>
      <c r="U98" s="69" t="str">
        <f t="shared" si="79"/>
        <v/>
      </c>
      <c r="V98" s="106"/>
      <c r="W98" s="9"/>
      <c r="X98" s="11">
        <f t="shared" si="80"/>
        <v>0</v>
      </c>
      <c r="Y98" s="11">
        <f t="shared" si="81"/>
        <v>0</v>
      </c>
      <c r="Z98" s="4" t="str">
        <f t="shared" si="82"/>
        <v/>
      </c>
      <c r="AA98" s="4" t="str">
        <f t="shared" si="82"/>
        <v/>
      </c>
      <c r="AC98" s="6">
        <f t="shared" si="106"/>
        <v>0</v>
      </c>
      <c r="AD98" s="6" t="str">
        <f t="shared" si="107"/>
        <v/>
      </c>
      <c r="AF98" s="4">
        <f t="shared" si="83"/>
        <v>0</v>
      </c>
      <c r="AG98" s="4">
        <f t="shared" si="68"/>
        <v>0</v>
      </c>
      <c r="AH98" s="4" t="str">
        <f t="shared" si="74"/>
        <v/>
      </c>
      <c r="AI98" s="4" t="str">
        <f t="shared" si="84"/>
        <v/>
      </c>
      <c r="AJ98" s="11">
        <f t="shared" si="85"/>
        <v>0</v>
      </c>
      <c r="AK98" s="4" t="str">
        <f t="shared" si="70"/>
        <v/>
      </c>
      <c r="AL98" s="4">
        <v>0</v>
      </c>
      <c r="AM98" s="4" t="str">
        <f t="shared" si="86"/>
        <v xml:space="preserve"> </v>
      </c>
      <c r="AN98" s="4" t="str">
        <f t="shared" si="87"/>
        <v xml:space="preserve">  </v>
      </c>
      <c r="AO98" s="4" t="str">
        <f t="shared" si="88"/>
        <v/>
      </c>
      <c r="AP98" s="4" t="str">
        <f t="shared" si="89"/>
        <v/>
      </c>
      <c r="AU98" s="4" t="str">
        <f t="shared" si="90"/>
        <v/>
      </c>
      <c r="AV98" s="4" t="str">
        <f t="shared" si="91"/>
        <v/>
      </c>
      <c r="AW98" s="4" t="str">
        <f t="shared" si="92"/>
        <v/>
      </c>
      <c r="AX98" s="4" t="str">
        <f t="shared" si="93"/>
        <v/>
      </c>
      <c r="AY98" s="4" t="str">
        <f t="shared" si="94"/>
        <v/>
      </c>
      <c r="AZ98" s="4" t="str">
        <f t="shared" si="95"/>
        <v/>
      </c>
      <c r="BA98" s="4" t="str">
        <f t="shared" si="96"/>
        <v/>
      </c>
      <c r="BB98" s="4" t="str">
        <f t="shared" si="97"/>
        <v/>
      </c>
      <c r="BC98" s="4">
        <f t="shared" si="98"/>
        <v>0</v>
      </c>
      <c r="BD98" s="4" t="str">
        <f t="shared" si="99"/>
        <v>999:99.99</v>
      </c>
      <c r="BE98" s="4" t="str">
        <f t="shared" si="100"/>
        <v>999:99.99</v>
      </c>
      <c r="BF98" s="4" t="str">
        <f t="shared" si="101"/>
        <v>999:99.99</v>
      </c>
      <c r="BG98" s="4" t="str">
        <f t="shared" si="102"/>
        <v>999:99.99</v>
      </c>
      <c r="BH98" s="4" t="str">
        <f t="shared" si="103"/>
        <v>19000100</v>
      </c>
      <c r="BI98">
        <v>81</v>
      </c>
      <c r="BJ98"/>
      <c r="BK98">
        <v>10</v>
      </c>
      <c r="BL98">
        <f t="shared" si="104"/>
        <v>0</v>
      </c>
      <c r="BM98">
        <f t="shared" si="73"/>
        <v>0</v>
      </c>
    </row>
    <row r="99" spans="1:65" ht="16.5" hidden="1" customHeight="1">
      <c r="A99" s="7" t="str">
        <f t="shared" si="105"/>
        <v/>
      </c>
      <c r="B99" s="27"/>
      <c r="C99" s="49"/>
      <c r="D99" s="64"/>
      <c r="E99" s="65"/>
      <c r="F99" s="65"/>
      <c r="G99" s="65"/>
      <c r="H99" s="65"/>
      <c r="I99" s="66"/>
      <c r="J99" s="67"/>
      <c r="K99" s="66"/>
      <c r="L99" s="67"/>
      <c r="M99" s="66"/>
      <c r="N99" s="67"/>
      <c r="O99" s="42"/>
      <c r="P99" s="30"/>
      <c r="Q99" s="7" t="str">
        <f t="shared" si="75"/>
        <v/>
      </c>
      <c r="R99" s="7" t="str">
        <f t="shared" si="76"/>
        <v/>
      </c>
      <c r="S99" s="7" t="str">
        <f t="shared" si="77"/>
        <v/>
      </c>
      <c r="T99" s="7" t="str">
        <f t="shared" si="78"/>
        <v/>
      </c>
      <c r="U99" s="69" t="str">
        <f t="shared" si="79"/>
        <v/>
      </c>
      <c r="V99" s="106"/>
      <c r="W99" s="9"/>
      <c r="X99" s="11">
        <f t="shared" si="80"/>
        <v>0</v>
      </c>
      <c r="Y99" s="11">
        <f t="shared" si="81"/>
        <v>0</v>
      </c>
      <c r="Z99" s="4" t="str">
        <f t="shared" si="82"/>
        <v/>
      </c>
      <c r="AA99" s="4" t="str">
        <f t="shared" si="82"/>
        <v/>
      </c>
      <c r="AC99" s="6">
        <f t="shared" si="106"/>
        <v>0</v>
      </c>
      <c r="AD99" s="6" t="str">
        <f t="shared" si="107"/>
        <v/>
      </c>
      <c r="AF99" s="4">
        <f t="shared" si="83"/>
        <v>0</v>
      </c>
      <c r="AG99" s="4">
        <f t="shared" si="68"/>
        <v>0</v>
      </c>
      <c r="AH99" s="4" t="str">
        <f t="shared" si="74"/>
        <v/>
      </c>
      <c r="AI99" s="4" t="str">
        <f t="shared" si="84"/>
        <v/>
      </c>
      <c r="AJ99" s="11">
        <f t="shared" si="85"/>
        <v>0</v>
      </c>
      <c r="AK99" s="4" t="str">
        <f t="shared" si="70"/>
        <v/>
      </c>
      <c r="AL99" s="4">
        <v>0</v>
      </c>
      <c r="AM99" s="4" t="str">
        <f t="shared" si="86"/>
        <v xml:space="preserve"> </v>
      </c>
      <c r="AN99" s="4" t="str">
        <f t="shared" si="87"/>
        <v xml:space="preserve">  </v>
      </c>
      <c r="AO99" s="4" t="str">
        <f t="shared" si="88"/>
        <v/>
      </c>
      <c r="AP99" s="4" t="str">
        <f t="shared" si="89"/>
        <v/>
      </c>
      <c r="AU99" s="4" t="str">
        <f t="shared" si="90"/>
        <v/>
      </c>
      <c r="AV99" s="4" t="str">
        <f t="shared" si="91"/>
        <v/>
      </c>
      <c r="AW99" s="4" t="str">
        <f t="shared" si="92"/>
        <v/>
      </c>
      <c r="AX99" s="4" t="str">
        <f t="shared" si="93"/>
        <v/>
      </c>
      <c r="AY99" s="4" t="str">
        <f t="shared" si="94"/>
        <v/>
      </c>
      <c r="AZ99" s="4" t="str">
        <f t="shared" si="95"/>
        <v/>
      </c>
      <c r="BA99" s="4" t="str">
        <f t="shared" si="96"/>
        <v/>
      </c>
      <c r="BB99" s="4" t="str">
        <f t="shared" si="97"/>
        <v/>
      </c>
      <c r="BC99" s="4">
        <f t="shared" si="98"/>
        <v>0</v>
      </c>
      <c r="BD99" s="4" t="str">
        <f t="shared" si="99"/>
        <v>999:99.99</v>
      </c>
      <c r="BE99" s="4" t="str">
        <f t="shared" si="100"/>
        <v>999:99.99</v>
      </c>
      <c r="BF99" s="4" t="str">
        <f t="shared" si="101"/>
        <v>999:99.99</v>
      </c>
      <c r="BG99" s="4" t="str">
        <f t="shared" si="102"/>
        <v>999:99.99</v>
      </c>
      <c r="BH99" s="4" t="str">
        <f t="shared" si="103"/>
        <v>19000100</v>
      </c>
      <c r="BI99">
        <v>82</v>
      </c>
      <c r="BJ99"/>
      <c r="BK99">
        <v>10</v>
      </c>
      <c r="BL99">
        <f t="shared" si="104"/>
        <v>0</v>
      </c>
      <c r="BM99">
        <f t="shared" si="73"/>
        <v>0</v>
      </c>
    </row>
    <row r="100" spans="1:65" ht="16.5" hidden="1" customHeight="1">
      <c r="A100" s="7" t="str">
        <f t="shared" si="105"/>
        <v/>
      </c>
      <c r="B100" s="27"/>
      <c r="C100" s="49"/>
      <c r="D100" s="64"/>
      <c r="E100" s="65"/>
      <c r="F100" s="65"/>
      <c r="G100" s="65"/>
      <c r="H100" s="65"/>
      <c r="I100" s="66"/>
      <c r="J100" s="67"/>
      <c r="K100" s="66"/>
      <c r="L100" s="67"/>
      <c r="M100" s="66"/>
      <c r="N100" s="67"/>
      <c r="O100" s="42"/>
      <c r="P100" s="30"/>
      <c r="Q100" s="7" t="str">
        <f t="shared" si="75"/>
        <v/>
      </c>
      <c r="R100" s="7" t="str">
        <f t="shared" si="76"/>
        <v/>
      </c>
      <c r="S100" s="7" t="str">
        <f t="shared" si="77"/>
        <v/>
      </c>
      <c r="T100" s="7" t="str">
        <f t="shared" si="78"/>
        <v/>
      </c>
      <c r="U100" s="69" t="str">
        <f t="shared" si="79"/>
        <v/>
      </c>
      <c r="V100" s="106"/>
      <c r="W100" s="9"/>
      <c r="X100" s="11">
        <f t="shared" si="80"/>
        <v>0</v>
      </c>
      <c r="Y100" s="11">
        <f t="shared" si="81"/>
        <v>0</v>
      </c>
      <c r="Z100" s="4" t="str">
        <f t="shared" si="82"/>
        <v/>
      </c>
      <c r="AA100" s="4" t="str">
        <f t="shared" si="82"/>
        <v/>
      </c>
      <c r="AC100" s="6">
        <f t="shared" si="106"/>
        <v>0</v>
      </c>
      <c r="AD100" s="6" t="str">
        <f t="shared" si="107"/>
        <v/>
      </c>
      <c r="AF100" s="4">
        <f t="shared" si="83"/>
        <v>0</v>
      </c>
      <c r="AG100" s="4">
        <f t="shared" si="68"/>
        <v>0</v>
      </c>
      <c r="AH100" s="4" t="str">
        <f t="shared" si="74"/>
        <v/>
      </c>
      <c r="AI100" s="4" t="str">
        <f t="shared" si="84"/>
        <v/>
      </c>
      <c r="AJ100" s="11">
        <f t="shared" si="85"/>
        <v>0</v>
      </c>
      <c r="AK100" s="4" t="str">
        <f t="shared" si="70"/>
        <v/>
      </c>
      <c r="AL100" s="4">
        <v>0</v>
      </c>
      <c r="AM100" s="4" t="str">
        <f t="shared" si="86"/>
        <v xml:space="preserve"> </v>
      </c>
      <c r="AN100" s="4" t="str">
        <f t="shared" si="87"/>
        <v xml:space="preserve">  </v>
      </c>
      <c r="AO100" s="4" t="str">
        <f t="shared" si="88"/>
        <v/>
      </c>
      <c r="AP100" s="4" t="str">
        <f t="shared" si="89"/>
        <v/>
      </c>
      <c r="AU100" s="4" t="str">
        <f t="shared" si="90"/>
        <v/>
      </c>
      <c r="AV100" s="4" t="str">
        <f t="shared" si="91"/>
        <v/>
      </c>
      <c r="AW100" s="4" t="str">
        <f t="shared" si="92"/>
        <v/>
      </c>
      <c r="AX100" s="4" t="str">
        <f t="shared" si="93"/>
        <v/>
      </c>
      <c r="AY100" s="4" t="str">
        <f t="shared" si="94"/>
        <v/>
      </c>
      <c r="AZ100" s="4" t="str">
        <f t="shared" si="95"/>
        <v/>
      </c>
      <c r="BA100" s="4" t="str">
        <f t="shared" si="96"/>
        <v/>
      </c>
      <c r="BB100" s="4" t="str">
        <f t="shared" si="97"/>
        <v/>
      </c>
      <c r="BC100" s="4">
        <f t="shared" si="98"/>
        <v>0</v>
      </c>
      <c r="BD100" s="4" t="str">
        <f t="shared" si="99"/>
        <v>999:99.99</v>
      </c>
      <c r="BE100" s="4" t="str">
        <f t="shared" si="100"/>
        <v>999:99.99</v>
      </c>
      <c r="BF100" s="4" t="str">
        <f t="shared" si="101"/>
        <v>999:99.99</v>
      </c>
      <c r="BG100" s="4" t="str">
        <f t="shared" si="102"/>
        <v>999:99.99</v>
      </c>
      <c r="BH100" s="4" t="str">
        <f t="shared" si="103"/>
        <v>19000100</v>
      </c>
      <c r="BI100">
        <v>83</v>
      </c>
      <c r="BJ100"/>
      <c r="BK100">
        <v>10</v>
      </c>
      <c r="BL100">
        <f t="shared" si="104"/>
        <v>0</v>
      </c>
      <c r="BM100">
        <f t="shared" si="73"/>
        <v>0</v>
      </c>
    </row>
    <row r="101" spans="1:65" ht="16.5" hidden="1" customHeight="1">
      <c r="A101" s="7" t="str">
        <f t="shared" si="105"/>
        <v/>
      </c>
      <c r="B101" s="27"/>
      <c r="C101" s="49"/>
      <c r="D101" s="64"/>
      <c r="E101" s="65"/>
      <c r="F101" s="65"/>
      <c r="G101" s="65"/>
      <c r="H101" s="65"/>
      <c r="I101" s="66"/>
      <c r="J101" s="67"/>
      <c r="K101" s="66"/>
      <c r="L101" s="67"/>
      <c r="M101" s="66"/>
      <c r="N101" s="67"/>
      <c r="O101" s="42"/>
      <c r="P101" s="30"/>
      <c r="Q101" s="7" t="str">
        <f t="shared" si="75"/>
        <v/>
      </c>
      <c r="R101" s="7" t="str">
        <f t="shared" si="76"/>
        <v/>
      </c>
      <c r="S101" s="7" t="str">
        <f t="shared" si="77"/>
        <v/>
      </c>
      <c r="T101" s="7" t="str">
        <f t="shared" si="78"/>
        <v/>
      </c>
      <c r="U101" s="69" t="str">
        <f t="shared" si="79"/>
        <v/>
      </c>
      <c r="V101" s="106"/>
      <c r="W101" s="9"/>
      <c r="X101" s="11">
        <f t="shared" si="80"/>
        <v>0</v>
      </c>
      <c r="Y101" s="11">
        <f t="shared" si="81"/>
        <v>0</v>
      </c>
      <c r="Z101" s="4" t="str">
        <f t="shared" si="82"/>
        <v/>
      </c>
      <c r="AA101" s="4" t="str">
        <f t="shared" si="82"/>
        <v/>
      </c>
      <c r="AC101" s="6">
        <f t="shared" si="106"/>
        <v>0</v>
      </c>
      <c r="AD101" s="6" t="str">
        <f t="shared" si="107"/>
        <v/>
      </c>
      <c r="AF101" s="4">
        <f t="shared" si="83"/>
        <v>0</v>
      </c>
      <c r="AG101" s="4">
        <f t="shared" si="68"/>
        <v>0</v>
      </c>
      <c r="AH101" s="4" t="str">
        <f t="shared" si="74"/>
        <v/>
      </c>
      <c r="AI101" s="4" t="str">
        <f t="shared" si="84"/>
        <v/>
      </c>
      <c r="AJ101" s="11">
        <f t="shared" si="85"/>
        <v>0</v>
      </c>
      <c r="AK101" s="4" t="str">
        <f t="shared" si="70"/>
        <v/>
      </c>
      <c r="AL101" s="4">
        <v>0</v>
      </c>
      <c r="AM101" s="4" t="str">
        <f t="shared" si="86"/>
        <v xml:space="preserve"> </v>
      </c>
      <c r="AN101" s="4" t="str">
        <f t="shared" si="87"/>
        <v xml:space="preserve">  </v>
      </c>
      <c r="AO101" s="4" t="str">
        <f t="shared" si="88"/>
        <v/>
      </c>
      <c r="AP101" s="4" t="str">
        <f t="shared" si="89"/>
        <v/>
      </c>
      <c r="AU101" s="4" t="str">
        <f t="shared" si="90"/>
        <v/>
      </c>
      <c r="AV101" s="4" t="str">
        <f t="shared" si="91"/>
        <v/>
      </c>
      <c r="AW101" s="4" t="str">
        <f t="shared" si="92"/>
        <v/>
      </c>
      <c r="AX101" s="4" t="str">
        <f t="shared" si="93"/>
        <v/>
      </c>
      <c r="AY101" s="4" t="str">
        <f t="shared" si="94"/>
        <v/>
      </c>
      <c r="AZ101" s="4" t="str">
        <f t="shared" si="95"/>
        <v/>
      </c>
      <c r="BA101" s="4" t="str">
        <f t="shared" si="96"/>
        <v/>
      </c>
      <c r="BB101" s="4" t="str">
        <f t="shared" si="97"/>
        <v/>
      </c>
      <c r="BC101" s="4">
        <f t="shared" si="98"/>
        <v>0</v>
      </c>
      <c r="BD101" s="4" t="str">
        <f t="shared" si="99"/>
        <v>999:99.99</v>
      </c>
      <c r="BE101" s="4" t="str">
        <f t="shared" si="100"/>
        <v>999:99.99</v>
      </c>
      <c r="BF101" s="4" t="str">
        <f t="shared" si="101"/>
        <v>999:99.99</v>
      </c>
      <c r="BG101" s="4" t="str">
        <f t="shared" si="102"/>
        <v>999:99.99</v>
      </c>
      <c r="BH101" s="4" t="str">
        <f t="shared" si="103"/>
        <v>19000100</v>
      </c>
      <c r="BI101">
        <v>84</v>
      </c>
      <c r="BJ101"/>
      <c r="BK101">
        <v>10</v>
      </c>
      <c r="BL101">
        <f t="shared" si="104"/>
        <v>0</v>
      </c>
      <c r="BM101">
        <f t="shared" si="73"/>
        <v>0</v>
      </c>
    </row>
    <row r="102" spans="1:65" ht="16.5" hidden="1" customHeight="1">
      <c r="A102" s="7" t="str">
        <f t="shared" si="105"/>
        <v/>
      </c>
      <c r="B102" s="27"/>
      <c r="C102" s="49"/>
      <c r="D102" s="64"/>
      <c r="E102" s="65"/>
      <c r="F102" s="65"/>
      <c r="G102" s="65"/>
      <c r="H102" s="65"/>
      <c r="I102" s="66"/>
      <c r="J102" s="67"/>
      <c r="K102" s="66"/>
      <c r="L102" s="67"/>
      <c r="M102" s="66"/>
      <c r="N102" s="67"/>
      <c r="O102" s="42"/>
      <c r="P102" s="30"/>
      <c r="Q102" s="7" t="str">
        <f t="shared" si="75"/>
        <v/>
      </c>
      <c r="R102" s="7" t="str">
        <f t="shared" si="76"/>
        <v/>
      </c>
      <c r="S102" s="7" t="str">
        <f t="shared" si="77"/>
        <v/>
      </c>
      <c r="T102" s="7" t="str">
        <f t="shared" si="78"/>
        <v/>
      </c>
      <c r="U102" s="69" t="str">
        <f t="shared" si="79"/>
        <v/>
      </c>
      <c r="V102" s="106"/>
      <c r="W102" s="9"/>
      <c r="X102" s="11">
        <f t="shared" si="80"/>
        <v>0</v>
      </c>
      <c r="Y102" s="11">
        <f t="shared" si="81"/>
        <v>0</v>
      </c>
      <c r="Z102" s="4" t="str">
        <f t="shared" si="82"/>
        <v/>
      </c>
      <c r="AA102" s="4" t="str">
        <f t="shared" si="82"/>
        <v/>
      </c>
      <c r="AC102" s="6">
        <f t="shared" si="106"/>
        <v>0</v>
      </c>
      <c r="AD102" s="6" t="str">
        <f t="shared" si="107"/>
        <v/>
      </c>
      <c r="AF102" s="4">
        <f t="shared" si="83"/>
        <v>0</v>
      </c>
      <c r="AG102" s="4">
        <f t="shared" si="68"/>
        <v>0</v>
      </c>
      <c r="AH102" s="4" t="str">
        <f t="shared" si="74"/>
        <v/>
      </c>
      <c r="AI102" s="4" t="str">
        <f t="shared" si="84"/>
        <v/>
      </c>
      <c r="AJ102" s="11">
        <f t="shared" si="85"/>
        <v>0</v>
      </c>
      <c r="AK102" s="4" t="str">
        <f t="shared" si="70"/>
        <v/>
      </c>
      <c r="AL102" s="4">
        <v>0</v>
      </c>
      <c r="AM102" s="4" t="str">
        <f t="shared" si="86"/>
        <v xml:space="preserve"> </v>
      </c>
      <c r="AN102" s="4" t="str">
        <f t="shared" si="87"/>
        <v xml:space="preserve">  </v>
      </c>
      <c r="AO102" s="4" t="str">
        <f t="shared" si="88"/>
        <v/>
      </c>
      <c r="AP102" s="4" t="str">
        <f t="shared" si="89"/>
        <v/>
      </c>
      <c r="AU102" s="4" t="str">
        <f t="shared" si="90"/>
        <v/>
      </c>
      <c r="AV102" s="4" t="str">
        <f t="shared" si="91"/>
        <v/>
      </c>
      <c r="AW102" s="4" t="str">
        <f t="shared" si="92"/>
        <v/>
      </c>
      <c r="AX102" s="4" t="str">
        <f t="shared" si="93"/>
        <v/>
      </c>
      <c r="AY102" s="4" t="str">
        <f t="shared" si="94"/>
        <v/>
      </c>
      <c r="AZ102" s="4" t="str">
        <f t="shared" si="95"/>
        <v/>
      </c>
      <c r="BA102" s="4" t="str">
        <f t="shared" si="96"/>
        <v/>
      </c>
      <c r="BB102" s="4" t="str">
        <f t="shared" si="97"/>
        <v/>
      </c>
      <c r="BC102" s="4">
        <f t="shared" si="98"/>
        <v>0</v>
      </c>
      <c r="BD102" s="4" t="str">
        <f t="shared" si="99"/>
        <v>999:99.99</v>
      </c>
      <c r="BE102" s="4" t="str">
        <f t="shared" si="100"/>
        <v>999:99.99</v>
      </c>
      <c r="BF102" s="4" t="str">
        <f t="shared" si="101"/>
        <v>999:99.99</v>
      </c>
      <c r="BG102" s="4" t="str">
        <f t="shared" si="102"/>
        <v>999:99.99</v>
      </c>
      <c r="BH102" s="4" t="str">
        <f t="shared" si="103"/>
        <v>19000100</v>
      </c>
      <c r="BI102">
        <v>85</v>
      </c>
      <c r="BJ102"/>
      <c r="BK102">
        <v>10</v>
      </c>
      <c r="BL102">
        <f t="shared" si="104"/>
        <v>0</v>
      </c>
      <c r="BM102">
        <f t="shared" si="73"/>
        <v>0</v>
      </c>
    </row>
    <row r="103" spans="1:65" ht="16.5" hidden="1" customHeight="1">
      <c r="A103" s="7" t="str">
        <f t="shared" si="105"/>
        <v/>
      </c>
      <c r="B103" s="27"/>
      <c r="C103" s="49"/>
      <c r="D103" s="64"/>
      <c r="E103" s="65"/>
      <c r="F103" s="65"/>
      <c r="G103" s="65"/>
      <c r="H103" s="65"/>
      <c r="I103" s="66"/>
      <c r="J103" s="67"/>
      <c r="K103" s="66"/>
      <c r="L103" s="67"/>
      <c r="M103" s="66"/>
      <c r="N103" s="67"/>
      <c r="O103" s="42"/>
      <c r="P103" s="30"/>
      <c r="Q103" s="7" t="str">
        <f t="shared" si="75"/>
        <v/>
      </c>
      <c r="R103" s="7" t="str">
        <f t="shared" si="76"/>
        <v/>
      </c>
      <c r="S103" s="7" t="str">
        <f t="shared" si="77"/>
        <v/>
      </c>
      <c r="T103" s="7" t="str">
        <f t="shared" si="78"/>
        <v/>
      </c>
      <c r="U103" s="69" t="str">
        <f t="shared" si="79"/>
        <v/>
      </c>
      <c r="V103" s="106"/>
      <c r="W103" s="9"/>
      <c r="X103" s="11">
        <f t="shared" si="80"/>
        <v>0</v>
      </c>
      <c r="Y103" s="11">
        <f t="shared" si="81"/>
        <v>0</v>
      </c>
      <c r="Z103" s="4" t="str">
        <f t="shared" si="82"/>
        <v/>
      </c>
      <c r="AA103" s="4" t="str">
        <f t="shared" si="82"/>
        <v/>
      </c>
      <c r="AC103" s="6">
        <f t="shared" si="106"/>
        <v>0</v>
      </c>
      <c r="AD103" s="6" t="str">
        <f t="shared" si="107"/>
        <v/>
      </c>
      <c r="AF103" s="4">
        <f t="shared" si="83"/>
        <v>0</v>
      </c>
      <c r="AG103" s="4">
        <f t="shared" si="68"/>
        <v>0</v>
      </c>
      <c r="AH103" s="4" t="str">
        <f t="shared" si="74"/>
        <v/>
      </c>
      <c r="AI103" s="4" t="str">
        <f t="shared" si="84"/>
        <v/>
      </c>
      <c r="AJ103" s="11">
        <f t="shared" si="85"/>
        <v>0</v>
      </c>
      <c r="AK103" s="4" t="str">
        <f t="shared" si="70"/>
        <v/>
      </c>
      <c r="AL103" s="4">
        <v>0</v>
      </c>
      <c r="AM103" s="4" t="str">
        <f t="shared" si="86"/>
        <v xml:space="preserve"> </v>
      </c>
      <c r="AN103" s="4" t="str">
        <f t="shared" si="87"/>
        <v xml:space="preserve">  </v>
      </c>
      <c r="AO103" s="4" t="str">
        <f t="shared" si="88"/>
        <v/>
      </c>
      <c r="AP103" s="4" t="str">
        <f t="shared" si="89"/>
        <v/>
      </c>
      <c r="AU103" s="4" t="str">
        <f t="shared" si="90"/>
        <v/>
      </c>
      <c r="AV103" s="4" t="str">
        <f t="shared" si="91"/>
        <v/>
      </c>
      <c r="AW103" s="4" t="str">
        <f t="shared" si="92"/>
        <v/>
      </c>
      <c r="AX103" s="4" t="str">
        <f t="shared" si="93"/>
        <v/>
      </c>
      <c r="AY103" s="4" t="str">
        <f t="shared" si="94"/>
        <v/>
      </c>
      <c r="AZ103" s="4" t="str">
        <f t="shared" si="95"/>
        <v/>
      </c>
      <c r="BA103" s="4" t="str">
        <f t="shared" si="96"/>
        <v/>
      </c>
      <c r="BB103" s="4" t="str">
        <f t="shared" si="97"/>
        <v/>
      </c>
      <c r="BC103" s="4">
        <f t="shared" si="98"/>
        <v>0</v>
      </c>
      <c r="BD103" s="4" t="str">
        <f t="shared" si="99"/>
        <v>999:99.99</v>
      </c>
      <c r="BE103" s="4" t="str">
        <f t="shared" si="100"/>
        <v>999:99.99</v>
      </c>
      <c r="BF103" s="4" t="str">
        <f t="shared" si="101"/>
        <v>999:99.99</v>
      </c>
      <c r="BG103" s="4" t="str">
        <f t="shared" si="102"/>
        <v>999:99.99</v>
      </c>
      <c r="BH103" s="4" t="str">
        <f t="shared" si="103"/>
        <v>19000100</v>
      </c>
      <c r="BI103">
        <v>86</v>
      </c>
      <c r="BJ103"/>
      <c r="BK103">
        <v>10</v>
      </c>
      <c r="BL103">
        <f t="shared" si="104"/>
        <v>0</v>
      </c>
      <c r="BM103">
        <f t="shared" si="73"/>
        <v>0</v>
      </c>
    </row>
    <row r="104" spans="1:65" ht="16.5" hidden="1" customHeight="1">
      <c r="A104" s="7" t="str">
        <f t="shared" si="105"/>
        <v/>
      </c>
      <c r="B104" s="27"/>
      <c r="C104" s="49"/>
      <c r="D104" s="64"/>
      <c r="E104" s="65"/>
      <c r="F104" s="65"/>
      <c r="G104" s="65"/>
      <c r="H104" s="65"/>
      <c r="I104" s="66"/>
      <c r="J104" s="67"/>
      <c r="K104" s="66"/>
      <c r="L104" s="67"/>
      <c r="M104" s="66"/>
      <c r="N104" s="67"/>
      <c r="O104" s="42"/>
      <c r="P104" s="30"/>
      <c r="Q104" s="7" t="str">
        <f t="shared" si="75"/>
        <v/>
      </c>
      <c r="R104" s="7" t="str">
        <f t="shared" si="76"/>
        <v/>
      </c>
      <c r="S104" s="7" t="str">
        <f t="shared" si="77"/>
        <v/>
      </c>
      <c r="T104" s="7" t="str">
        <f t="shared" si="78"/>
        <v/>
      </c>
      <c r="U104" s="69" t="str">
        <f t="shared" si="79"/>
        <v/>
      </c>
      <c r="V104" s="106"/>
      <c r="W104" s="9"/>
      <c r="X104" s="11">
        <f t="shared" si="80"/>
        <v>0</v>
      </c>
      <c r="Y104" s="11">
        <f t="shared" si="81"/>
        <v>0</v>
      </c>
      <c r="Z104" s="4" t="str">
        <f t="shared" si="82"/>
        <v/>
      </c>
      <c r="AA104" s="4" t="str">
        <f t="shared" si="82"/>
        <v/>
      </c>
      <c r="AC104" s="6">
        <f t="shared" si="106"/>
        <v>0</v>
      </c>
      <c r="AD104" s="6" t="str">
        <f t="shared" si="107"/>
        <v/>
      </c>
      <c r="AF104" s="4">
        <f t="shared" si="83"/>
        <v>0</v>
      </c>
      <c r="AG104" s="4">
        <f t="shared" si="68"/>
        <v>0</v>
      </c>
      <c r="AH104" s="4" t="str">
        <f t="shared" si="74"/>
        <v/>
      </c>
      <c r="AI104" s="4" t="str">
        <f t="shared" si="84"/>
        <v/>
      </c>
      <c r="AJ104" s="11">
        <f t="shared" si="85"/>
        <v>0</v>
      </c>
      <c r="AK104" s="4" t="str">
        <f t="shared" si="70"/>
        <v/>
      </c>
      <c r="AL104" s="4">
        <v>0</v>
      </c>
      <c r="AM104" s="4" t="str">
        <f t="shared" si="86"/>
        <v xml:space="preserve"> </v>
      </c>
      <c r="AN104" s="4" t="str">
        <f t="shared" si="87"/>
        <v xml:space="preserve">  </v>
      </c>
      <c r="AO104" s="4" t="str">
        <f t="shared" si="88"/>
        <v/>
      </c>
      <c r="AP104" s="4" t="str">
        <f t="shared" si="89"/>
        <v/>
      </c>
      <c r="AU104" s="4" t="str">
        <f t="shared" si="90"/>
        <v/>
      </c>
      <c r="AV104" s="4" t="str">
        <f t="shared" si="91"/>
        <v/>
      </c>
      <c r="AW104" s="4" t="str">
        <f t="shared" si="92"/>
        <v/>
      </c>
      <c r="AX104" s="4" t="str">
        <f t="shared" si="93"/>
        <v/>
      </c>
      <c r="AY104" s="4" t="str">
        <f t="shared" si="94"/>
        <v/>
      </c>
      <c r="AZ104" s="4" t="str">
        <f t="shared" si="95"/>
        <v/>
      </c>
      <c r="BA104" s="4" t="str">
        <f t="shared" si="96"/>
        <v/>
      </c>
      <c r="BB104" s="4" t="str">
        <f t="shared" si="97"/>
        <v/>
      </c>
      <c r="BC104" s="4">
        <f t="shared" si="98"/>
        <v>0</v>
      </c>
      <c r="BD104" s="4" t="str">
        <f t="shared" si="99"/>
        <v>999:99.99</v>
      </c>
      <c r="BE104" s="4" t="str">
        <f t="shared" si="100"/>
        <v>999:99.99</v>
      </c>
      <c r="BF104" s="4" t="str">
        <f t="shared" si="101"/>
        <v>999:99.99</v>
      </c>
      <c r="BG104" s="4" t="str">
        <f t="shared" si="102"/>
        <v>999:99.99</v>
      </c>
      <c r="BH104" s="4" t="str">
        <f t="shared" si="103"/>
        <v>19000100</v>
      </c>
      <c r="BI104">
        <v>87</v>
      </c>
      <c r="BJ104"/>
      <c r="BK104">
        <v>10</v>
      </c>
      <c r="BL104">
        <f t="shared" si="104"/>
        <v>0</v>
      </c>
      <c r="BM104">
        <f t="shared" si="73"/>
        <v>0</v>
      </c>
    </row>
    <row r="105" spans="1:65" ht="16.5" hidden="1" customHeight="1">
      <c r="A105" s="7" t="str">
        <f t="shared" si="105"/>
        <v/>
      </c>
      <c r="B105" s="27"/>
      <c r="C105" s="49"/>
      <c r="D105" s="64"/>
      <c r="E105" s="65"/>
      <c r="F105" s="65"/>
      <c r="G105" s="65"/>
      <c r="H105" s="65"/>
      <c r="I105" s="66"/>
      <c r="J105" s="67"/>
      <c r="K105" s="66"/>
      <c r="L105" s="67"/>
      <c r="M105" s="66"/>
      <c r="N105" s="67"/>
      <c r="O105" s="42"/>
      <c r="P105" s="30"/>
      <c r="Q105" s="7" t="str">
        <f t="shared" si="75"/>
        <v/>
      </c>
      <c r="R105" s="7" t="str">
        <f t="shared" si="76"/>
        <v/>
      </c>
      <c r="S105" s="7" t="str">
        <f t="shared" si="77"/>
        <v/>
      </c>
      <c r="T105" s="7" t="str">
        <f t="shared" si="78"/>
        <v/>
      </c>
      <c r="U105" s="69" t="str">
        <f t="shared" si="79"/>
        <v/>
      </c>
      <c r="V105" s="106"/>
      <c r="W105" s="9"/>
      <c r="X105" s="11">
        <f t="shared" si="80"/>
        <v>0</v>
      </c>
      <c r="Y105" s="11">
        <f t="shared" si="81"/>
        <v>0</v>
      </c>
      <c r="Z105" s="4" t="str">
        <f t="shared" si="82"/>
        <v/>
      </c>
      <c r="AA105" s="4" t="str">
        <f t="shared" si="82"/>
        <v/>
      </c>
      <c r="AC105" s="6">
        <f t="shared" si="106"/>
        <v>0</v>
      </c>
      <c r="AD105" s="6" t="str">
        <f t="shared" si="107"/>
        <v/>
      </c>
      <c r="AF105" s="4">
        <f t="shared" si="83"/>
        <v>0</v>
      </c>
      <c r="AG105" s="4">
        <f t="shared" si="68"/>
        <v>0</v>
      </c>
      <c r="AH105" s="4" t="str">
        <f t="shared" si="74"/>
        <v/>
      </c>
      <c r="AI105" s="4" t="str">
        <f t="shared" si="84"/>
        <v/>
      </c>
      <c r="AJ105" s="11">
        <f t="shared" si="85"/>
        <v>0</v>
      </c>
      <c r="AK105" s="4" t="str">
        <f t="shared" si="70"/>
        <v/>
      </c>
      <c r="AL105" s="4">
        <v>0</v>
      </c>
      <c r="AM105" s="4" t="str">
        <f t="shared" si="86"/>
        <v xml:space="preserve"> </v>
      </c>
      <c r="AN105" s="4" t="str">
        <f t="shared" si="87"/>
        <v xml:space="preserve">  </v>
      </c>
      <c r="AO105" s="4" t="str">
        <f t="shared" si="88"/>
        <v/>
      </c>
      <c r="AP105" s="4" t="str">
        <f t="shared" si="89"/>
        <v/>
      </c>
      <c r="AU105" s="4" t="str">
        <f t="shared" si="90"/>
        <v/>
      </c>
      <c r="AV105" s="4" t="str">
        <f t="shared" si="91"/>
        <v/>
      </c>
      <c r="AW105" s="4" t="str">
        <f t="shared" si="92"/>
        <v/>
      </c>
      <c r="AX105" s="4" t="str">
        <f t="shared" si="93"/>
        <v/>
      </c>
      <c r="AY105" s="4" t="str">
        <f t="shared" si="94"/>
        <v/>
      </c>
      <c r="AZ105" s="4" t="str">
        <f t="shared" si="95"/>
        <v/>
      </c>
      <c r="BA105" s="4" t="str">
        <f t="shared" si="96"/>
        <v/>
      </c>
      <c r="BB105" s="4" t="str">
        <f t="shared" si="97"/>
        <v/>
      </c>
      <c r="BC105" s="4">
        <f t="shared" si="98"/>
        <v>0</v>
      </c>
      <c r="BD105" s="4" t="str">
        <f t="shared" si="99"/>
        <v>999:99.99</v>
      </c>
      <c r="BE105" s="4" t="str">
        <f t="shared" si="100"/>
        <v>999:99.99</v>
      </c>
      <c r="BF105" s="4" t="str">
        <f t="shared" si="101"/>
        <v>999:99.99</v>
      </c>
      <c r="BG105" s="4" t="str">
        <f t="shared" si="102"/>
        <v>999:99.99</v>
      </c>
      <c r="BH105" s="4" t="str">
        <f t="shared" si="103"/>
        <v>19000100</v>
      </c>
      <c r="BI105">
        <v>88</v>
      </c>
      <c r="BJ105"/>
      <c r="BK105">
        <v>10</v>
      </c>
      <c r="BL105">
        <f t="shared" si="104"/>
        <v>0</v>
      </c>
      <c r="BM105">
        <f t="shared" si="73"/>
        <v>0</v>
      </c>
    </row>
    <row r="106" spans="1:65" ht="16.5" hidden="1" customHeight="1">
      <c r="A106" s="7" t="str">
        <f t="shared" si="105"/>
        <v/>
      </c>
      <c r="B106" s="27"/>
      <c r="C106" s="49"/>
      <c r="D106" s="64"/>
      <c r="E106" s="65"/>
      <c r="F106" s="65"/>
      <c r="G106" s="65"/>
      <c r="H106" s="65"/>
      <c r="I106" s="66"/>
      <c r="J106" s="67"/>
      <c r="K106" s="66"/>
      <c r="L106" s="67"/>
      <c r="M106" s="66"/>
      <c r="N106" s="67"/>
      <c r="O106" s="42"/>
      <c r="P106" s="30"/>
      <c r="Q106" s="7" t="str">
        <f t="shared" si="75"/>
        <v/>
      </c>
      <c r="R106" s="7" t="str">
        <f t="shared" si="76"/>
        <v/>
      </c>
      <c r="S106" s="7" t="str">
        <f t="shared" si="77"/>
        <v/>
      </c>
      <c r="T106" s="7" t="str">
        <f t="shared" si="78"/>
        <v/>
      </c>
      <c r="U106" s="69" t="str">
        <f t="shared" si="79"/>
        <v/>
      </c>
      <c r="V106" s="106"/>
      <c r="W106" s="9"/>
      <c r="X106" s="11">
        <f t="shared" si="80"/>
        <v>0</v>
      </c>
      <c r="Y106" s="11">
        <f t="shared" si="81"/>
        <v>0</v>
      </c>
      <c r="Z106" s="4" t="str">
        <f t="shared" si="82"/>
        <v/>
      </c>
      <c r="AA106" s="4" t="str">
        <f t="shared" si="82"/>
        <v/>
      </c>
      <c r="AC106" s="6">
        <f t="shared" si="106"/>
        <v>0</v>
      </c>
      <c r="AD106" s="6" t="str">
        <f t="shared" si="107"/>
        <v/>
      </c>
      <c r="AF106" s="4">
        <f t="shared" si="83"/>
        <v>0</v>
      </c>
      <c r="AG106" s="4">
        <f t="shared" si="68"/>
        <v>0</v>
      </c>
      <c r="AH106" s="4" t="str">
        <f t="shared" si="74"/>
        <v/>
      </c>
      <c r="AI106" s="4" t="str">
        <f t="shared" si="84"/>
        <v/>
      </c>
      <c r="AJ106" s="11">
        <f t="shared" si="85"/>
        <v>0</v>
      </c>
      <c r="AK106" s="4" t="str">
        <f t="shared" si="70"/>
        <v/>
      </c>
      <c r="AL106" s="4">
        <v>0</v>
      </c>
      <c r="AM106" s="4" t="str">
        <f t="shared" si="86"/>
        <v xml:space="preserve"> </v>
      </c>
      <c r="AN106" s="4" t="str">
        <f t="shared" si="87"/>
        <v xml:space="preserve">  </v>
      </c>
      <c r="AO106" s="4" t="str">
        <f t="shared" si="88"/>
        <v/>
      </c>
      <c r="AP106" s="4" t="str">
        <f t="shared" si="89"/>
        <v/>
      </c>
      <c r="AU106" s="4" t="str">
        <f t="shared" si="90"/>
        <v/>
      </c>
      <c r="AV106" s="4" t="str">
        <f t="shared" si="91"/>
        <v/>
      </c>
      <c r="AW106" s="4" t="str">
        <f t="shared" si="92"/>
        <v/>
      </c>
      <c r="AX106" s="4" t="str">
        <f t="shared" si="93"/>
        <v/>
      </c>
      <c r="AY106" s="4" t="str">
        <f t="shared" si="94"/>
        <v/>
      </c>
      <c r="AZ106" s="4" t="str">
        <f t="shared" si="95"/>
        <v/>
      </c>
      <c r="BA106" s="4" t="str">
        <f t="shared" si="96"/>
        <v/>
      </c>
      <c r="BB106" s="4" t="str">
        <f t="shared" si="97"/>
        <v/>
      </c>
      <c r="BC106" s="4">
        <f t="shared" si="98"/>
        <v>0</v>
      </c>
      <c r="BD106" s="4" t="str">
        <f t="shared" si="99"/>
        <v>999:99.99</v>
      </c>
      <c r="BE106" s="4" t="str">
        <f t="shared" si="100"/>
        <v>999:99.99</v>
      </c>
      <c r="BF106" s="4" t="str">
        <f t="shared" si="101"/>
        <v>999:99.99</v>
      </c>
      <c r="BG106" s="4" t="str">
        <f t="shared" si="102"/>
        <v>999:99.99</v>
      </c>
      <c r="BH106" s="4" t="str">
        <f t="shared" si="103"/>
        <v>19000100</v>
      </c>
      <c r="BI106">
        <v>89</v>
      </c>
      <c r="BJ106"/>
      <c r="BK106">
        <v>10</v>
      </c>
      <c r="BL106">
        <f t="shared" si="104"/>
        <v>0</v>
      </c>
      <c r="BM106">
        <f t="shared" si="73"/>
        <v>0</v>
      </c>
    </row>
    <row r="107" spans="1:65" ht="16.5" hidden="1" customHeight="1">
      <c r="A107" s="7" t="str">
        <f t="shared" si="105"/>
        <v/>
      </c>
      <c r="B107" s="27"/>
      <c r="C107" s="49"/>
      <c r="D107" s="64"/>
      <c r="E107" s="65"/>
      <c r="F107" s="65"/>
      <c r="G107" s="65"/>
      <c r="H107" s="65"/>
      <c r="I107" s="66"/>
      <c r="J107" s="67"/>
      <c r="K107" s="66"/>
      <c r="L107" s="67"/>
      <c r="M107" s="66"/>
      <c r="N107" s="67"/>
      <c r="O107" s="42"/>
      <c r="P107" s="30"/>
      <c r="Q107" s="7" t="str">
        <f t="shared" si="75"/>
        <v/>
      </c>
      <c r="R107" s="7" t="str">
        <f t="shared" si="76"/>
        <v/>
      </c>
      <c r="S107" s="7" t="str">
        <f t="shared" si="77"/>
        <v/>
      </c>
      <c r="T107" s="7" t="str">
        <f t="shared" si="78"/>
        <v/>
      </c>
      <c r="U107" s="69" t="str">
        <f t="shared" si="79"/>
        <v/>
      </c>
      <c r="V107" s="106"/>
      <c r="W107" s="9"/>
      <c r="X107" s="11">
        <f t="shared" si="80"/>
        <v>0</v>
      </c>
      <c r="Y107" s="11">
        <f t="shared" si="81"/>
        <v>0</v>
      </c>
      <c r="Z107" s="4" t="str">
        <f t="shared" si="82"/>
        <v/>
      </c>
      <c r="AA107" s="4" t="str">
        <f t="shared" si="82"/>
        <v/>
      </c>
      <c r="AC107" s="6">
        <f t="shared" si="106"/>
        <v>0</v>
      </c>
      <c r="AD107" s="6" t="str">
        <f t="shared" si="107"/>
        <v/>
      </c>
      <c r="AF107" s="4">
        <f t="shared" si="83"/>
        <v>0</v>
      </c>
      <c r="AG107" s="4">
        <f t="shared" si="68"/>
        <v>0</v>
      </c>
      <c r="AH107" s="4" t="str">
        <f t="shared" si="74"/>
        <v/>
      </c>
      <c r="AI107" s="4" t="str">
        <f t="shared" si="84"/>
        <v/>
      </c>
      <c r="AJ107" s="11">
        <f t="shared" si="85"/>
        <v>0</v>
      </c>
      <c r="AK107" s="4" t="str">
        <f t="shared" si="70"/>
        <v/>
      </c>
      <c r="AL107" s="4">
        <v>0</v>
      </c>
      <c r="AM107" s="4" t="str">
        <f t="shared" si="86"/>
        <v xml:space="preserve"> </v>
      </c>
      <c r="AN107" s="4" t="str">
        <f t="shared" si="87"/>
        <v xml:space="preserve">  </v>
      </c>
      <c r="AO107" s="4" t="str">
        <f t="shared" si="88"/>
        <v/>
      </c>
      <c r="AP107" s="4" t="str">
        <f t="shared" si="89"/>
        <v/>
      </c>
      <c r="AU107" s="4" t="str">
        <f t="shared" si="90"/>
        <v/>
      </c>
      <c r="AV107" s="4" t="str">
        <f t="shared" si="91"/>
        <v/>
      </c>
      <c r="AW107" s="4" t="str">
        <f t="shared" si="92"/>
        <v/>
      </c>
      <c r="AX107" s="4" t="str">
        <f t="shared" si="93"/>
        <v/>
      </c>
      <c r="AY107" s="4" t="str">
        <f t="shared" si="94"/>
        <v/>
      </c>
      <c r="AZ107" s="4" t="str">
        <f t="shared" si="95"/>
        <v/>
      </c>
      <c r="BA107" s="4" t="str">
        <f t="shared" si="96"/>
        <v/>
      </c>
      <c r="BB107" s="4" t="str">
        <f t="shared" si="97"/>
        <v/>
      </c>
      <c r="BC107" s="4">
        <f t="shared" si="98"/>
        <v>0</v>
      </c>
      <c r="BD107" s="4" t="str">
        <f t="shared" si="99"/>
        <v>999:99.99</v>
      </c>
      <c r="BE107" s="4" t="str">
        <f t="shared" si="100"/>
        <v>999:99.99</v>
      </c>
      <c r="BF107" s="4" t="str">
        <f t="shared" si="101"/>
        <v>999:99.99</v>
      </c>
      <c r="BG107" s="4" t="str">
        <f t="shared" si="102"/>
        <v>999:99.99</v>
      </c>
      <c r="BH107" s="4" t="str">
        <f t="shared" si="103"/>
        <v>19000100</v>
      </c>
      <c r="BI107">
        <v>90</v>
      </c>
      <c r="BJ107"/>
      <c r="BK107">
        <v>10</v>
      </c>
      <c r="BL107">
        <f t="shared" si="104"/>
        <v>0</v>
      </c>
      <c r="BM107">
        <f t="shared" si="73"/>
        <v>0</v>
      </c>
    </row>
    <row r="108" spans="1:65" ht="16.5" hidden="1" customHeight="1">
      <c r="A108" s="7" t="str">
        <f t="shared" si="105"/>
        <v/>
      </c>
      <c r="B108" s="27"/>
      <c r="C108" s="49"/>
      <c r="D108" s="64"/>
      <c r="E108" s="65"/>
      <c r="F108" s="65"/>
      <c r="G108" s="65"/>
      <c r="H108" s="65"/>
      <c r="I108" s="66"/>
      <c r="J108" s="67"/>
      <c r="K108" s="66"/>
      <c r="L108" s="67"/>
      <c r="M108" s="66"/>
      <c r="N108" s="67"/>
      <c r="O108" s="42"/>
      <c r="P108" s="30"/>
      <c r="Q108" s="7" t="str">
        <f t="shared" si="75"/>
        <v/>
      </c>
      <c r="R108" s="7" t="str">
        <f t="shared" si="76"/>
        <v/>
      </c>
      <c r="S108" s="7" t="str">
        <f t="shared" si="77"/>
        <v/>
      </c>
      <c r="T108" s="7" t="str">
        <f t="shared" si="78"/>
        <v/>
      </c>
      <c r="U108" s="69" t="str">
        <f t="shared" si="79"/>
        <v/>
      </c>
      <c r="V108" s="106"/>
      <c r="W108" s="9"/>
      <c r="X108" s="11">
        <f t="shared" si="80"/>
        <v>0</v>
      </c>
      <c r="Y108" s="11">
        <f t="shared" si="81"/>
        <v>0</v>
      </c>
      <c r="Z108" s="4" t="str">
        <f t="shared" si="82"/>
        <v/>
      </c>
      <c r="AA108" s="4" t="str">
        <f t="shared" si="82"/>
        <v/>
      </c>
      <c r="AC108" s="6">
        <f t="shared" si="106"/>
        <v>0</v>
      </c>
      <c r="AD108" s="6" t="str">
        <f t="shared" si="107"/>
        <v/>
      </c>
      <c r="AF108" s="4">
        <f t="shared" si="83"/>
        <v>0</v>
      </c>
      <c r="AG108" s="4">
        <f t="shared" si="68"/>
        <v>0</v>
      </c>
      <c r="AH108" s="4" t="str">
        <f t="shared" si="74"/>
        <v/>
      </c>
      <c r="AI108" s="4" t="str">
        <f t="shared" si="84"/>
        <v/>
      </c>
      <c r="AJ108" s="11">
        <f t="shared" si="85"/>
        <v>0</v>
      </c>
      <c r="AK108" s="4" t="str">
        <f t="shared" si="70"/>
        <v/>
      </c>
      <c r="AL108" s="4">
        <v>0</v>
      </c>
      <c r="AM108" s="4" t="str">
        <f t="shared" si="86"/>
        <v xml:space="preserve"> </v>
      </c>
      <c r="AN108" s="4" t="str">
        <f t="shared" si="87"/>
        <v xml:space="preserve">  </v>
      </c>
      <c r="AO108" s="4" t="str">
        <f t="shared" si="88"/>
        <v/>
      </c>
      <c r="AP108" s="4" t="str">
        <f t="shared" si="89"/>
        <v/>
      </c>
      <c r="AU108" s="4" t="str">
        <f t="shared" si="90"/>
        <v/>
      </c>
      <c r="AV108" s="4" t="str">
        <f t="shared" si="91"/>
        <v/>
      </c>
      <c r="AW108" s="4" t="str">
        <f t="shared" si="92"/>
        <v/>
      </c>
      <c r="AX108" s="4" t="str">
        <f t="shared" si="93"/>
        <v/>
      </c>
      <c r="AY108" s="4" t="str">
        <f t="shared" si="94"/>
        <v/>
      </c>
      <c r="AZ108" s="4" t="str">
        <f t="shared" si="95"/>
        <v/>
      </c>
      <c r="BA108" s="4" t="str">
        <f t="shared" si="96"/>
        <v/>
      </c>
      <c r="BB108" s="4" t="str">
        <f t="shared" si="97"/>
        <v/>
      </c>
      <c r="BC108" s="4">
        <f t="shared" si="98"/>
        <v>0</v>
      </c>
      <c r="BD108" s="4" t="str">
        <f t="shared" si="99"/>
        <v>999:99.99</v>
      </c>
      <c r="BE108" s="4" t="str">
        <f t="shared" si="100"/>
        <v>999:99.99</v>
      </c>
      <c r="BF108" s="4" t="str">
        <f t="shared" si="101"/>
        <v>999:99.99</v>
      </c>
      <c r="BG108" s="4" t="str">
        <f t="shared" si="102"/>
        <v>999:99.99</v>
      </c>
      <c r="BH108" s="4" t="str">
        <f t="shared" si="103"/>
        <v>19000100</v>
      </c>
      <c r="BI108">
        <v>91</v>
      </c>
      <c r="BJ108"/>
      <c r="BK108">
        <v>10</v>
      </c>
      <c r="BL108">
        <f t="shared" si="104"/>
        <v>0</v>
      </c>
      <c r="BM108">
        <f t="shared" si="73"/>
        <v>0</v>
      </c>
    </row>
    <row r="109" spans="1:65" ht="16.5" hidden="1" customHeight="1">
      <c r="A109" s="7" t="str">
        <f t="shared" si="105"/>
        <v/>
      </c>
      <c r="B109" s="27"/>
      <c r="C109" s="49"/>
      <c r="D109" s="64"/>
      <c r="E109" s="65"/>
      <c r="F109" s="65"/>
      <c r="G109" s="65"/>
      <c r="H109" s="65"/>
      <c r="I109" s="66"/>
      <c r="J109" s="67"/>
      <c r="K109" s="66"/>
      <c r="L109" s="67"/>
      <c r="M109" s="66"/>
      <c r="N109" s="67"/>
      <c r="O109" s="42"/>
      <c r="P109" s="30"/>
      <c r="Q109" s="7" t="str">
        <f t="shared" si="75"/>
        <v/>
      </c>
      <c r="R109" s="7" t="str">
        <f t="shared" si="76"/>
        <v/>
      </c>
      <c r="S109" s="7" t="str">
        <f t="shared" si="77"/>
        <v/>
      </c>
      <c r="T109" s="7" t="str">
        <f t="shared" si="78"/>
        <v/>
      </c>
      <c r="U109" s="69" t="str">
        <f t="shared" si="79"/>
        <v/>
      </c>
      <c r="V109" s="106"/>
      <c r="W109" s="9"/>
      <c r="X109" s="11">
        <f t="shared" si="80"/>
        <v>0</v>
      </c>
      <c r="Y109" s="11">
        <f t="shared" si="81"/>
        <v>0</v>
      </c>
      <c r="Z109" s="4" t="str">
        <f t="shared" si="82"/>
        <v/>
      </c>
      <c r="AA109" s="4" t="str">
        <f t="shared" si="82"/>
        <v/>
      </c>
      <c r="AC109" s="6">
        <f t="shared" si="106"/>
        <v>0</v>
      </c>
      <c r="AD109" s="6" t="str">
        <f t="shared" si="107"/>
        <v/>
      </c>
      <c r="AF109" s="4">
        <f t="shared" si="83"/>
        <v>0</v>
      </c>
      <c r="AG109" s="4">
        <f t="shared" si="68"/>
        <v>0</v>
      </c>
      <c r="AH109" s="4" t="str">
        <f t="shared" si="74"/>
        <v/>
      </c>
      <c r="AI109" s="4" t="str">
        <f t="shared" si="84"/>
        <v/>
      </c>
      <c r="AJ109" s="11">
        <f t="shared" si="85"/>
        <v>0</v>
      </c>
      <c r="AK109" s="4" t="str">
        <f t="shared" si="70"/>
        <v/>
      </c>
      <c r="AL109" s="4">
        <v>0</v>
      </c>
      <c r="AM109" s="4" t="str">
        <f t="shared" si="86"/>
        <v xml:space="preserve"> </v>
      </c>
      <c r="AN109" s="4" t="str">
        <f t="shared" si="87"/>
        <v xml:space="preserve">  </v>
      </c>
      <c r="AO109" s="4" t="str">
        <f t="shared" si="88"/>
        <v/>
      </c>
      <c r="AP109" s="4" t="str">
        <f t="shared" si="89"/>
        <v/>
      </c>
      <c r="AU109" s="4" t="str">
        <f t="shared" si="90"/>
        <v/>
      </c>
      <c r="AV109" s="4" t="str">
        <f t="shared" si="91"/>
        <v/>
      </c>
      <c r="AW109" s="4" t="str">
        <f t="shared" si="92"/>
        <v/>
      </c>
      <c r="AX109" s="4" t="str">
        <f t="shared" si="93"/>
        <v/>
      </c>
      <c r="AY109" s="4" t="str">
        <f t="shared" si="94"/>
        <v/>
      </c>
      <c r="AZ109" s="4" t="str">
        <f t="shared" si="95"/>
        <v/>
      </c>
      <c r="BA109" s="4" t="str">
        <f t="shared" si="96"/>
        <v/>
      </c>
      <c r="BB109" s="4" t="str">
        <f t="shared" si="97"/>
        <v/>
      </c>
      <c r="BC109" s="4">
        <f t="shared" si="98"/>
        <v>0</v>
      </c>
      <c r="BD109" s="4" t="str">
        <f t="shared" si="99"/>
        <v>999:99.99</v>
      </c>
      <c r="BE109" s="4" t="str">
        <f t="shared" si="100"/>
        <v>999:99.99</v>
      </c>
      <c r="BF109" s="4" t="str">
        <f t="shared" si="101"/>
        <v>999:99.99</v>
      </c>
      <c r="BG109" s="4" t="str">
        <f t="shared" si="102"/>
        <v>999:99.99</v>
      </c>
      <c r="BH109" s="4" t="str">
        <f t="shared" si="103"/>
        <v>19000100</v>
      </c>
      <c r="BI109">
        <v>92</v>
      </c>
      <c r="BJ109"/>
      <c r="BK109">
        <v>10</v>
      </c>
      <c r="BL109">
        <f t="shared" si="104"/>
        <v>0</v>
      </c>
      <c r="BM109">
        <f t="shared" si="73"/>
        <v>0</v>
      </c>
    </row>
    <row r="110" spans="1:65" ht="16.5" hidden="1" customHeight="1">
      <c r="A110" s="7" t="str">
        <f t="shared" si="105"/>
        <v/>
      </c>
      <c r="B110" s="27"/>
      <c r="C110" s="49"/>
      <c r="D110" s="64"/>
      <c r="E110" s="65"/>
      <c r="F110" s="65"/>
      <c r="G110" s="65"/>
      <c r="H110" s="65"/>
      <c r="I110" s="66"/>
      <c r="J110" s="67"/>
      <c r="K110" s="66"/>
      <c r="L110" s="67"/>
      <c r="M110" s="66"/>
      <c r="N110" s="67"/>
      <c r="O110" s="42"/>
      <c r="P110" s="30"/>
      <c r="Q110" s="7" t="str">
        <f t="shared" si="75"/>
        <v/>
      </c>
      <c r="R110" s="7" t="str">
        <f t="shared" si="76"/>
        <v/>
      </c>
      <c r="S110" s="7" t="str">
        <f t="shared" si="77"/>
        <v/>
      </c>
      <c r="T110" s="7" t="str">
        <f t="shared" si="78"/>
        <v/>
      </c>
      <c r="U110" s="69" t="str">
        <f t="shared" si="79"/>
        <v/>
      </c>
      <c r="V110" s="106"/>
      <c r="W110" s="9"/>
      <c r="X110" s="11">
        <f t="shared" si="80"/>
        <v>0</v>
      </c>
      <c r="Y110" s="11">
        <f t="shared" si="81"/>
        <v>0</v>
      </c>
      <c r="Z110" s="4" t="str">
        <f t="shared" ref="Z110:AA141" si="108">TRIM(E110)</f>
        <v/>
      </c>
      <c r="AA110" s="4" t="str">
        <f t="shared" si="108"/>
        <v/>
      </c>
      <c r="AC110" s="6">
        <f t="shared" si="106"/>
        <v>0</v>
      </c>
      <c r="AD110" s="6" t="str">
        <f t="shared" si="107"/>
        <v/>
      </c>
      <c r="AF110" s="4">
        <f t="shared" si="83"/>
        <v>0</v>
      </c>
      <c r="AG110" s="4">
        <f t="shared" si="68"/>
        <v>0</v>
      </c>
      <c r="AH110" s="4" t="str">
        <f t="shared" si="74"/>
        <v/>
      </c>
      <c r="AI110" s="4" t="str">
        <f t="shared" si="84"/>
        <v/>
      </c>
      <c r="AJ110" s="11">
        <f t="shared" si="85"/>
        <v>0</v>
      </c>
      <c r="AK110" s="4" t="str">
        <f t="shared" si="70"/>
        <v/>
      </c>
      <c r="AL110" s="4">
        <v>0</v>
      </c>
      <c r="AM110" s="4" t="str">
        <f t="shared" si="86"/>
        <v xml:space="preserve"> </v>
      </c>
      <c r="AN110" s="4" t="str">
        <f t="shared" si="87"/>
        <v xml:space="preserve">  </v>
      </c>
      <c r="AO110" s="4" t="str">
        <f t="shared" si="88"/>
        <v/>
      </c>
      <c r="AP110" s="4" t="str">
        <f t="shared" si="89"/>
        <v/>
      </c>
      <c r="AU110" s="4" t="str">
        <f t="shared" si="90"/>
        <v/>
      </c>
      <c r="AV110" s="4" t="str">
        <f t="shared" si="91"/>
        <v/>
      </c>
      <c r="AW110" s="4" t="str">
        <f t="shared" si="92"/>
        <v/>
      </c>
      <c r="AX110" s="4" t="str">
        <f t="shared" si="93"/>
        <v/>
      </c>
      <c r="AY110" s="4" t="str">
        <f t="shared" si="94"/>
        <v/>
      </c>
      <c r="AZ110" s="4" t="str">
        <f t="shared" si="95"/>
        <v/>
      </c>
      <c r="BA110" s="4" t="str">
        <f t="shared" si="96"/>
        <v/>
      </c>
      <c r="BB110" s="4" t="str">
        <f t="shared" si="97"/>
        <v/>
      </c>
      <c r="BC110" s="4">
        <f t="shared" si="98"/>
        <v>0</v>
      </c>
      <c r="BD110" s="4" t="str">
        <f t="shared" si="99"/>
        <v>999:99.99</v>
      </c>
      <c r="BE110" s="4" t="str">
        <f t="shared" si="100"/>
        <v>999:99.99</v>
      </c>
      <c r="BF110" s="4" t="str">
        <f t="shared" si="101"/>
        <v>999:99.99</v>
      </c>
      <c r="BG110" s="4" t="str">
        <f t="shared" si="102"/>
        <v>999:99.99</v>
      </c>
      <c r="BH110" s="4" t="str">
        <f t="shared" si="103"/>
        <v>19000100</v>
      </c>
      <c r="BI110">
        <v>93</v>
      </c>
      <c r="BJ110"/>
      <c r="BK110">
        <v>10</v>
      </c>
      <c r="BL110">
        <f t="shared" si="104"/>
        <v>0</v>
      </c>
      <c r="BM110">
        <f t="shared" si="73"/>
        <v>0</v>
      </c>
    </row>
    <row r="111" spans="1:65" ht="16.5" hidden="1" customHeight="1">
      <c r="A111" s="7" t="str">
        <f t="shared" si="105"/>
        <v/>
      </c>
      <c r="B111" s="27"/>
      <c r="C111" s="49"/>
      <c r="D111" s="64"/>
      <c r="E111" s="65"/>
      <c r="F111" s="65"/>
      <c r="G111" s="65"/>
      <c r="H111" s="65"/>
      <c r="I111" s="66"/>
      <c r="J111" s="67"/>
      <c r="K111" s="66"/>
      <c r="L111" s="67"/>
      <c r="M111" s="66"/>
      <c r="N111" s="67"/>
      <c r="O111" s="42"/>
      <c r="P111" s="30"/>
      <c r="Q111" s="7" t="str">
        <f t="shared" si="75"/>
        <v/>
      </c>
      <c r="R111" s="7" t="str">
        <f t="shared" si="76"/>
        <v/>
      </c>
      <c r="S111" s="7" t="str">
        <f t="shared" si="77"/>
        <v/>
      </c>
      <c r="T111" s="7" t="str">
        <f t="shared" si="78"/>
        <v/>
      </c>
      <c r="U111" s="69" t="str">
        <f t="shared" si="79"/>
        <v/>
      </c>
      <c r="V111" s="106"/>
      <c r="W111" s="9"/>
      <c r="X111" s="11">
        <f t="shared" si="80"/>
        <v>0</v>
      </c>
      <c r="Y111" s="11">
        <f t="shared" si="81"/>
        <v>0</v>
      </c>
      <c r="Z111" s="4" t="str">
        <f t="shared" si="108"/>
        <v/>
      </c>
      <c r="AA111" s="4" t="str">
        <f t="shared" si="108"/>
        <v/>
      </c>
      <c r="AC111" s="6">
        <f t="shared" si="106"/>
        <v>0</v>
      </c>
      <c r="AD111" s="6" t="str">
        <f t="shared" si="107"/>
        <v/>
      </c>
      <c r="AF111" s="4">
        <f t="shared" si="83"/>
        <v>0</v>
      </c>
      <c r="AG111" s="4">
        <f t="shared" si="68"/>
        <v>0</v>
      </c>
      <c r="AH111" s="4" t="str">
        <f t="shared" si="74"/>
        <v/>
      </c>
      <c r="AI111" s="4" t="str">
        <f t="shared" si="84"/>
        <v/>
      </c>
      <c r="AJ111" s="11">
        <f t="shared" si="85"/>
        <v>0</v>
      </c>
      <c r="AK111" s="4" t="str">
        <f t="shared" si="70"/>
        <v/>
      </c>
      <c r="AL111" s="4">
        <v>0</v>
      </c>
      <c r="AM111" s="4" t="str">
        <f t="shared" si="86"/>
        <v xml:space="preserve"> </v>
      </c>
      <c r="AN111" s="4" t="str">
        <f t="shared" si="87"/>
        <v xml:space="preserve">  </v>
      </c>
      <c r="AO111" s="4" t="str">
        <f t="shared" si="88"/>
        <v/>
      </c>
      <c r="AP111" s="4" t="str">
        <f t="shared" si="89"/>
        <v/>
      </c>
      <c r="AU111" s="4" t="str">
        <f t="shared" si="90"/>
        <v/>
      </c>
      <c r="AV111" s="4" t="str">
        <f t="shared" si="91"/>
        <v/>
      </c>
      <c r="AW111" s="4" t="str">
        <f t="shared" si="92"/>
        <v/>
      </c>
      <c r="AX111" s="4" t="str">
        <f t="shared" si="93"/>
        <v/>
      </c>
      <c r="AY111" s="4" t="str">
        <f t="shared" si="94"/>
        <v/>
      </c>
      <c r="AZ111" s="4" t="str">
        <f t="shared" si="95"/>
        <v/>
      </c>
      <c r="BA111" s="4" t="str">
        <f t="shared" si="96"/>
        <v/>
      </c>
      <c r="BB111" s="4" t="str">
        <f t="shared" si="97"/>
        <v/>
      </c>
      <c r="BC111" s="4">
        <f t="shared" si="98"/>
        <v>0</v>
      </c>
      <c r="BD111" s="4" t="str">
        <f t="shared" si="99"/>
        <v>999:99.99</v>
      </c>
      <c r="BE111" s="4" t="str">
        <f t="shared" si="100"/>
        <v>999:99.99</v>
      </c>
      <c r="BF111" s="4" t="str">
        <f t="shared" si="101"/>
        <v>999:99.99</v>
      </c>
      <c r="BG111" s="4" t="str">
        <f t="shared" si="102"/>
        <v>999:99.99</v>
      </c>
      <c r="BH111" s="4" t="str">
        <f t="shared" si="103"/>
        <v>19000100</v>
      </c>
      <c r="BI111">
        <v>94</v>
      </c>
      <c r="BJ111"/>
      <c r="BK111">
        <v>10</v>
      </c>
      <c r="BL111">
        <f t="shared" si="104"/>
        <v>0</v>
      </c>
      <c r="BM111">
        <f t="shared" si="73"/>
        <v>0</v>
      </c>
    </row>
    <row r="112" spans="1:65" ht="16.5" hidden="1" customHeight="1">
      <c r="A112" s="7" t="str">
        <f t="shared" si="105"/>
        <v/>
      </c>
      <c r="B112" s="27"/>
      <c r="C112" s="49"/>
      <c r="D112" s="64"/>
      <c r="E112" s="65"/>
      <c r="F112" s="65"/>
      <c r="G112" s="65"/>
      <c r="H112" s="65"/>
      <c r="I112" s="66"/>
      <c r="J112" s="67"/>
      <c r="K112" s="66"/>
      <c r="L112" s="67"/>
      <c r="M112" s="66"/>
      <c r="N112" s="67"/>
      <c r="O112" s="42"/>
      <c r="P112" s="30"/>
      <c r="Q112" s="7" t="str">
        <f t="shared" si="75"/>
        <v/>
      </c>
      <c r="R112" s="7" t="str">
        <f t="shared" si="76"/>
        <v/>
      </c>
      <c r="S112" s="7" t="str">
        <f t="shared" si="77"/>
        <v/>
      </c>
      <c r="T112" s="7" t="str">
        <f t="shared" si="78"/>
        <v/>
      </c>
      <c r="U112" s="69" t="str">
        <f t="shared" si="79"/>
        <v/>
      </c>
      <c r="V112" s="106"/>
      <c r="W112" s="9"/>
      <c r="X112" s="11">
        <f t="shared" si="80"/>
        <v>0</v>
      </c>
      <c r="Y112" s="11">
        <f t="shared" si="81"/>
        <v>0</v>
      </c>
      <c r="Z112" s="4" t="str">
        <f t="shared" si="108"/>
        <v/>
      </c>
      <c r="AA112" s="4" t="str">
        <f t="shared" si="108"/>
        <v/>
      </c>
      <c r="AC112" s="6">
        <f t="shared" si="106"/>
        <v>0</v>
      </c>
      <c r="AD112" s="6" t="str">
        <f t="shared" si="107"/>
        <v/>
      </c>
      <c r="AF112" s="4">
        <f t="shared" si="83"/>
        <v>0</v>
      </c>
      <c r="AG112" s="4">
        <f t="shared" si="68"/>
        <v>0</v>
      </c>
      <c r="AH112" s="4" t="str">
        <f t="shared" si="74"/>
        <v/>
      </c>
      <c r="AI112" s="4" t="str">
        <f t="shared" si="84"/>
        <v/>
      </c>
      <c r="AJ112" s="11">
        <f t="shared" si="85"/>
        <v>0</v>
      </c>
      <c r="AK112" s="4" t="str">
        <f t="shared" si="70"/>
        <v/>
      </c>
      <c r="AL112" s="4">
        <v>0</v>
      </c>
      <c r="AM112" s="4" t="str">
        <f t="shared" si="86"/>
        <v xml:space="preserve"> </v>
      </c>
      <c r="AN112" s="4" t="str">
        <f t="shared" si="87"/>
        <v xml:space="preserve">  </v>
      </c>
      <c r="AO112" s="4" t="str">
        <f t="shared" si="88"/>
        <v/>
      </c>
      <c r="AP112" s="4" t="str">
        <f t="shared" si="89"/>
        <v/>
      </c>
      <c r="AU112" s="4" t="str">
        <f t="shared" si="90"/>
        <v/>
      </c>
      <c r="AV112" s="4" t="str">
        <f t="shared" si="91"/>
        <v/>
      </c>
      <c r="AW112" s="4" t="str">
        <f t="shared" si="92"/>
        <v/>
      </c>
      <c r="AX112" s="4" t="str">
        <f t="shared" si="93"/>
        <v/>
      </c>
      <c r="AY112" s="4" t="str">
        <f t="shared" si="94"/>
        <v/>
      </c>
      <c r="AZ112" s="4" t="str">
        <f t="shared" si="95"/>
        <v/>
      </c>
      <c r="BA112" s="4" t="str">
        <f t="shared" si="96"/>
        <v/>
      </c>
      <c r="BB112" s="4" t="str">
        <f t="shared" si="97"/>
        <v/>
      </c>
      <c r="BC112" s="4">
        <f t="shared" si="98"/>
        <v>0</v>
      </c>
      <c r="BD112" s="4" t="str">
        <f t="shared" si="99"/>
        <v>999:99.99</v>
      </c>
      <c r="BE112" s="4" t="str">
        <f t="shared" si="100"/>
        <v>999:99.99</v>
      </c>
      <c r="BF112" s="4" t="str">
        <f t="shared" si="101"/>
        <v>999:99.99</v>
      </c>
      <c r="BG112" s="4" t="str">
        <f t="shared" si="102"/>
        <v>999:99.99</v>
      </c>
      <c r="BH112" s="4" t="str">
        <f t="shared" si="103"/>
        <v>19000100</v>
      </c>
      <c r="BI112">
        <v>95</v>
      </c>
      <c r="BJ112"/>
      <c r="BK112">
        <v>10</v>
      </c>
      <c r="BL112">
        <f t="shared" si="104"/>
        <v>0</v>
      </c>
      <c r="BM112">
        <f t="shared" si="73"/>
        <v>0</v>
      </c>
    </row>
    <row r="113" spans="1:65" ht="16.5" hidden="1" customHeight="1">
      <c r="A113" s="7" t="str">
        <f t="shared" si="105"/>
        <v/>
      </c>
      <c r="B113" s="27"/>
      <c r="C113" s="49"/>
      <c r="D113" s="64"/>
      <c r="E113" s="65"/>
      <c r="F113" s="65"/>
      <c r="G113" s="65"/>
      <c r="H113" s="65"/>
      <c r="I113" s="66"/>
      <c r="J113" s="67"/>
      <c r="K113" s="66"/>
      <c r="L113" s="67"/>
      <c r="M113" s="66"/>
      <c r="N113" s="67"/>
      <c r="O113" s="42"/>
      <c r="P113" s="30"/>
      <c r="Q113" s="7" t="str">
        <f t="shared" si="75"/>
        <v/>
      </c>
      <c r="R113" s="7" t="str">
        <f t="shared" si="76"/>
        <v/>
      </c>
      <c r="S113" s="7" t="str">
        <f t="shared" si="77"/>
        <v/>
      </c>
      <c r="T113" s="7" t="str">
        <f t="shared" si="78"/>
        <v/>
      </c>
      <c r="U113" s="69" t="str">
        <f t="shared" si="79"/>
        <v/>
      </c>
      <c r="V113" s="106"/>
      <c r="W113" s="9"/>
      <c r="X113" s="11">
        <f t="shared" si="80"/>
        <v>0</v>
      </c>
      <c r="Y113" s="11">
        <f t="shared" si="81"/>
        <v>0</v>
      </c>
      <c r="Z113" s="4" t="str">
        <f t="shared" si="108"/>
        <v/>
      </c>
      <c r="AA113" s="4" t="str">
        <f t="shared" si="108"/>
        <v/>
      </c>
      <c r="AC113" s="6">
        <f t="shared" si="106"/>
        <v>0</v>
      </c>
      <c r="AD113" s="6" t="str">
        <f t="shared" si="107"/>
        <v/>
      </c>
      <c r="AF113" s="4">
        <f t="shared" si="83"/>
        <v>0</v>
      </c>
      <c r="AG113" s="4">
        <f t="shared" si="68"/>
        <v>0</v>
      </c>
      <c r="AH113" s="4" t="str">
        <f t="shared" si="74"/>
        <v/>
      </c>
      <c r="AI113" s="4" t="str">
        <f t="shared" si="84"/>
        <v/>
      </c>
      <c r="AJ113" s="11">
        <f t="shared" si="85"/>
        <v>0</v>
      </c>
      <c r="AK113" s="4" t="str">
        <f t="shared" si="70"/>
        <v/>
      </c>
      <c r="AL113" s="4">
        <v>0</v>
      </c>
      <c r="AM113" s="4" t="str">
        <f t="shared" si="86"/>
        <v xml:space="preserve"> </v>
      </c>
      <c r="AN113" s="4" t="str">
        <f t="shared" si="87"/>
        <v xml:space="preserve">  </v>
      </c>
      <c r="AO113" s="4" t="str">
        <f t="shared" si="88"/>
        <v/>
      </c>
      <c r="AP113" s="4" t="str">
        <f t="shared" si="89"/>
        <v/>
      </c>
      <c r="AU113" s="4" t="str">
        <f t="shared" si="90"/>
        <v/>
      </c>
      <c r="AV113" s="4" t="str">
        <f t="shared" si="91"/>
        <v/>
      </c>
      <c r="AW113" s="4" t="str">
        <f t="shared" si="92"/>
        <v/>
      </c>
      <c r="AX113" s="4" t="str">
        <f t="shared" si="93"/>
        <v/>
      </c>
      <c r="AY113" s="4" t="str">
        <f t="shared" si="94"/>
        <v/>
      </c>
      <c r="AZ113" s="4" t="str">
        <f t="shared" si="95"/>
        <v/>
      </c>
      <c r="BA113" s="4" t="str">
        <f t="shared" si="96"/>
        <v/>
      </c>
      <c r="BB113" s="4" t="str">
        <f t="shared" si="97"/>
        <v/>
      </c>
      <c r="BC113" s="4">
        <f t="shared" si="98"/>
        <v>0</v>
      </c>
      <c r="BD113" s="4" t="str">
        <f t="shared" si="99"/>
        <v>999:99.99</v>
      </c>
      <c r="BE113" s="4" t="str">
        <f t="shared" si="100"/>
        <v>999:99.99</v>
      </c>
      <c r="BF113" s="4" t="str">
        <f t="shared" si="101"/>
        <v>999:99.99</v>
      </c>
      <c r="BG113" s="4" t="str">
        <f t="shared" si="102"/>
        <v>999:99.99</v>
      </c>
      <c r="BH113" s="4" t="str">
        <f t="shared" si="103"/>
        <v>19000100</v>
      </c>
      <c r="BI113">
        <v>96</v>
      </c>
      <c r="BJ113"/>
      <c r="BK113">
        <v>10</v>
      </c>
      <c r="BL113">
        <f t="shared" si="104"/>
        <v>0</v>
      </c>
      <c r="BM113">
        <f t="shared" si="73"/>
        <v>0</v>
      </c>
    </row>
    <row r="114" spans="1:65" ht="16.5" hidden="1" customHeight="1">
      <c r="A114" s="7" t="str">
        <f t="shared" si="105"/>
        <v/>
      </c>
      <c r="B114" s="27"/>
      <c r="C114" s="49"/>
      <c r="D114" s="64"/>
      <c r="E114" s="65"/>
      <c r="F114" s="65"/>
      <c r="G114" s="65"/>
      <c r="H114" s="65"/>
      <c r="I114" s="66"/>
      <c r="J114" s="67"/>
      <c r="K114" s="66"/>
      <c r="L114" s="67"/>
      <c r="M114" s="66"/>
      <c r="N114" s="67"/>
      <c r="O114" s="42"/>
      <c r="P114" s="30"/>
      <c r="Q114" s="7" t="str">
        <f t="shared" si="75"/>
        <v/>
      </c>
      <c r="R114" s="7" t="str">
        <f t="shared" si="76"/>
        <v/>
      </c>
      <c r="S114" s="7" t="str">
        <f t="shared" si="77"/>
        <v/>
      </c>
      <c r="T114" s="7" t="str">
        <f t="shared" si="78"/>
        <v/>
      </c>
      <c r="U114" s="69" t="str">
        <f t="shared" si="79"/>
        <v/>
      </c>
      <c r="V114" s="106"/>
      <c r="W114" s="9"/>
      <c r="X114" s="11">
        <f t="shared" si="80"/>
        <v>0</v>
      </c>
      <c r="Y114" s="11">
        <f t="shared" si="81"/>
        <v>0</v>
      </c>
      <c r="Z114" s="4" t="str">
        <f t="shared" si="108"/>
        <v/>
      </c>
      <c r="AA114" s="4" t="str">
        <f t="shared" si="108"/>
        <v/>
      </c>
      <c r="AC114" s="6">
        <f t="shared" si="106"/>
        <v>0</v>
      </c>
      <c r="AD114" s="6" t="str">
        <f t="shared" si="107"/>
        <v/>
      </c>
      <c r="AF114" s="4">
        <f t="shared" si="83"/>
        <v>0</v>
      </c>
      <c r="AG114" s="4">
        <f t="shared" si="68"/>
        <v>0</v>
      </c>
      <c r="AH114" s="4" t="str">
        <f t="shared" si="74"/>
        <v/>
      </c>
      <c r="AI114" s="4" t="str">
        <f t="shared" si="84"/>
        <v/>
      </c>
      <c r="AJ114" s="11">
        <f t="shared" si="85"/>
        <v>0</v>
      </c>
      <c r="AK114" s="4" t="str">
        <f t="shared" si="70"/>
        <v/>
      </c>
      <c r="AL114" s="4">
        <v>0</v>
      </c>
      <c r="AM114" s="4" t="str">
        <f t="shared" si="86"/>
        <v xml:space="preserve"> </v>
      </c>
      <c r="AN114" s="4" t="str">
        <f t="shared" si="87"/>
        <v xml:space="preserve">  </v>
      </c>
      <c r="AO114" s="4" t="str">
        <f t="shared" si="88"/>
        <v/>
      </c>
      <c r="AP114" s="4" t="str">
        <f t="shared" si="89"/>
        <v/>
      </c>
      <c r="AU114" s="4" t="str">
        <f t="shared" si="90"/>
        <v/>
      </c>
      <c r="AV114" s="4" t="str">
        <f t="shared" si="91"/>
        <v/>
      </c>
      <c r="AW114" s="4" t="str">
        <f t="shared" si="92"/>
        <v/>
      </c>
      <c r="AX114" s="4" t="str">
        <f t="shared" si="93"/>
        <v/>
      </c>
      <c r="AY114" s="4" t="str">
        <f t="shared" si="94"/>
        <v/>
      </c>
      <c r="AZ114" s="4" t="str">
        <f t="shared" si="95"/>
        <v/>
      </c>
      <c r="BA114" s="4" t="str">
        <f t="shared" si="96"/>
        <v/>
      </c>
      <c r="BB114" s="4" t="str">
        <f t="shared" si="97"/>
        <v/>
      </c>
      <c r="BC114" s="4">
        <f t="shared" si="98"/>
        <v>0</v>
      </c>
      <c r="BD114" s="4" t="str">
        <f t="shared" si="99"/>
        <v>999:99.99</v>
      </c>
      <c r="BE114" s="4" t="str">
        <f t="shared" si="100"/>
        <v>999:99.99</v>
      </c>
      <c r="BF114" s="4" t="str">
        <f t="shared" si="101"/>
        <v>999:99.99</v>
      </c>
      <c r="BG114" s="4" t="str">
        <f t="shared" si="102"/>
        <v>999:99.99</v>
      </c>
      <c r="BH114" s="4" t="str">
        <f t="shared" si="103"/>
        <v>19000100</v>
      </c>
      <c r="BI114">
        <v>97</v>
      </c>
      <c r="BJ114"/>
      <c r="BK114">
        <v>10</v>
      </c>
      <c r="BL114">
        <f t="shared" si="104"/>
        <v>0</v>
      </c>
      <c r="BM114">
        <f t="shared" si="73"/>
        <v>0</v>
      </c>
    </row>
    <row r="115" spans="1:65" ht="16.5" hidden="1" customHeight="1">
      <c r="A115" s="7" t="str">
        <f t="shared" si="105"/>
        <v/>
      </c>
      <c r="B115" s="27"/>
      <c r="C115" s="49"/>
      <c r="D115" s="64"/>
      <c r="E115" s="65"/>
      <c r="F115" s="65"/>
      <c r="G115" s="65"/>
      <c r="H115" s="65"/>
      <c r="I115" s="66"/>
      <c r="J115" s="67"/>
      <c r="K115" s="66"/>
      <c r="L115" s="67"/>
      <c r="M115" s="66"/>
      <c r="N115" s="67"/>
      <c r="O115" s="42"/>
      <c r="P115" s="30"/>
      <c r="Q115" s="7" t="str">
        <f t="shared" si="75"/>
        <v/>
      </c>
      <c r="R115" s="7" t="str">
        <f t="shared" si="76"/>
        <v/>
      </c>
      <c r="S115" s="7" t="str">
        <f t="shared" si="77"/>
        <v/>
      </c>
      <c r="T115" s="7" t="str">
        <f t="shared" si="78"/>
        <v/>
      </c>
      <c r="U115" s="69" t="str">
        <f t="shared" si="79"/>
        <v/>
      </c>
      <c r="V115" s="106"/>
      <c r="W115" s="9"/>
      <c r="X115" s="11">
        <f t="shared" si="80"/>
        <v>0</v>
      </c>
      <c r="Y115" s="11">
        <f t="shared" si="81"/>
        <v>0</v>
      </c>
      <c r="Z115" s="4" t="str">
        <f t="shared" si="108"/>
        <v/>
      </c>
      <c r="AA115" s="4" t="str">
        <f t="shared" si="108"/>
        <v/>
      </c>
      <c r="AC115" s="6">
        <f t="shared" si="106"/>
        <v>0</v>
      </c>
      <c r="AD115" s="6" t="str">
        <f t="shared" si="107"/>
        <v/>
      </c>
      <c r="AF115" s="4">
        <f t="shared" si="83"/>
        <v>0</v>
      </c>
      <c r="AG115" s="4">
        <f t="shared" si="68"/>
        <v>0</v>
      </c>
      <c r="AH115" s="4" t="str">
        <f t="shared" si="74"/>
        <v/>
      </c>
      <c r="AI115" s="4" t="str">
        <f t="shared" si="84"/>
        <v/>
      </c>
      <c r="AJ115" s="11">
        <f t="shared" si="85"/>
        <v>0</v>
      </c>
      <c r="AK115" s="4" t="str">
        <f t="shared" si="70"/>
        <v/>
      </c>
      <c r="AL115" s="4">
        <v>0</v>
      </c>
      <c r="AM115" s="4" t="str">
        <f t="shared" si="86"/>
        <v xml:space="preserve"> </v>
      </c>
      <c r="AN115" s="4" t="str">
        <f t="shared" si="87"/>
        <v xml:space="preserve">  </v>
      </c>
      <c r="AO115" s="4" t="str">
        <f t="shared" si="88"/>
        <v/>
      </c>
      <c r="AP115" s="4" t="str">
        <f t="shared" si="89"/>
        <v/>
      </c>
      <c r="AU115" s="4" t="str">
        <f t="shared" si="90"/>
        <v/>
      </c>
      <c r="AV115" s="4" t="str">
        <f t="shared" si="91"/>
        <v/>
      </c>
      <c r="AW115" s="4" t="str">
        <f t="shared" si="92"/>
        <v/>
      </c>
      <c r="AX115" s="4" t="str">
        <f t="shared" si="93"/>
        <v/>
      </c>
      <c r="AY115" s="4" t="str">
        <f t="shared" si="94"/>
        <v/>
      </c>
      <c r="AZ115" s="4" t="str">
        <f t="shared" si="95"/>
        <v/>
      </c>
      <c r="BA115" s="4" t="str">
        <f t="shared" si="96"/>
        <v/>
      </c>
      <c r="BB115" s="4" t="str">
        <f t="shared" si="97"/>
        <v/>
      </c>
      <c r="BC115" s="4">
        <f t="shared" si="98"/>
        <v>0</v>
      </c>
      <c r="BD115" s="4" t="str">
        <f t="shared" si="99"/>
        <v>999:99.99</v>
      </c>
      <c r="BE115" s="4" t="str">
        <f t="shared" si="100"/>
        <v>999:99.99</v>
      </c>
      <c r="BF115" s="4" t="str">
        <f t="shared" si="101"/>
        <v>999:99.99</v>
      </c>
      <c r="BG115" s="4" t="str">
        <f t="shared" si="102"/>
        <v>999:99.99</v>
      </c>
      <c r="BH115" s="4" t="str">
        <f t="shared" si="103"/>
        <v>19000100</v>
      </c>
      <c r="BI115">
        <v>98</v>
      </c>
      <c r="BJ115"/>
      <c r="BK115">
        <v>10</v>
      </c>
      <c r="BL115">
        <f t="shared" si="104"/>
        <v>0</v>
      </c>
      <c r="BM115">
        <f t="shared" si="73"/>
        <v>0</v>
      </c>
    </row>
    <row r="116" spans="1:65" ht="16.5" hidden="1" customHeight="1">
      <c r="A116" s="7" t="str">
        <f t="shared" si="105"/>
        <v/>
      </c>
      <c r="B116" s="27"/>
      <c r="C116" s="49"/>
      <c r="D116" s="64"/>
      <c r="E116" s="65"/>
      <c r="F116" s="65"/>
      <c r="G116" s="65"/>
      <c r="H116" s="65"/>
      <c r="I116" s="66"/>
      <c r="J116" s="67"/>
      <c r="K116" s="66"/>
      <c r="L116" s="67"/>
      <c r="M116" s="66"/>
      <c r="N116" s="67"/>
      <c r="O116" s="42"/>
      <c r="P116" s="30"/>
      <c r="Q116" s="7" t="str">
        <f t="shared" si="75"/>
        <v/>
      </c>
      <c r="R116" s="7" t="str">
        <f t="shared" si="76"/>
        <v/>
      </c>
      <c r="S116" s="7" t="str">
        <f t="shared" si="77"/>
        <v/>
      </c>
      <c r="T116" s="7" t="str">
        <f t="shared" si="78"/>
        <v/>
      </c>
      <c r="U116" s="69" t="str">
        <f t="shared" si="79"/>
        <v/>
      </c>
      <c r="V116" s="106"/>
      <c r="W116" s="9"/>
      <c r="X116" s="11">
        <f t="shared" si="80"/>
        <v>0</v>
      </c>
      <c r="Y116" s="11">
        <f t="shared" si="81"/>
        <v>0</v>
      </c>
      <c r="Z116" s="4" t="str">
        <f t="shared" si="108"/>
        <v/>
      </c>
      <c r="AA116" s="4" t="str">
        <f t="shared" si="108"/>
        <v/>
      </c>
      <c r="AC116" s="6">
        <f t="shared" si="106"/>
        <v>0</v>
      </c>
      <c r="AD116" s="6" t="str">
        <f t="shared" si="107"/>
        <v/>
      </c>
      <c r="AF116" s="4">
        <f t="shared" si="83"/>
        <v>0</v>
      </c>
      <c r="AG116" s="4">
        <f t="shared" si="68"/>
        <v>0</v>
      </c>
      <c r="AH116" s="4" t="str">
        <f t="shared" si="74"/>
        <v/>
      </c>
      <c r="AI116" s="4" t="str">
        <f t="shared" si="84"/>
        <v/>
      </c>
      <c r="AJ116" s="11">
        <f t="shared" si="85"/>
        <v>0</v>
      </c>
      <c r="AK116" s="4" t="str">
        <f t="shared" si="70"/>
        <v/>
      </c>
      <c r="AL116" s="4">
        <v>0</v>
      </c>
      <c r="AM116" s="4" t="str">
        <f t="shared" si="86"/>
        <v xml:space="preserve"> </v>
      </c>
      <c r="AN116" s="4" t="str">
        <f t="shared" si="87"/>
        <v xml:space="preserve">  </v>
      </c>
      <c r="AO116" s="4" t="str">
        <f t="shared" si="88"/>
        <v/>
      </c>
      <c r="AP116" s="4" t="str">
        <f t="shared" si="89"/>
        <v/>
      </c>
      <c r="AU116" s="4" t="str">
        <f t="shared" si="90"/>
        <v/>
      </c>
      <c r="AV116" s="4" t="str">
        <f t="shared" si="91"/>
        <v/>
      </c>
      <c r="AW116" s="4" t="str">
        <f t="shared" si="92"/>
        <v/>
      </c>
      <c r="AX116" s="4" t="str">
        <f t="shared" si="93"/>
        <v/>
      </c>
      <c r="AY116" s="4" t="str">
        <f t="shared" si="94"/>
        <v/>
      </c>
      <c r="AZ116" s="4" t="str">
        <f t="shared" si="95"/>
        <v/>
      </c>
      <c r="BA116" s="4" t="str">
        <f t="shared" si="96"/>
        <v/>
      </c>
      <c r="BB116" s="4" t="str">
        <f t="shared" si="97"/>
        <v/>
      </c>
      <c r="BC116" s="4">
        <f t="shared" si="98"/>
        <v>0</v>
      </c>
      <c r="BD116" s="4" t="str">
        <f t="shared" si="99"/>
        <v>999:99.99</v>
      </c>
      <c r="BE116" s="4" t="str">
        <f t="shared" si="100"/>
        <v>999:99.99</v>
      </c>
      <c r="BF116" s="4" t="str">
        <f t="shared" si="101"/>
        <v>999:99.99</v>
      </c>
      <c r="BG116" s="4" t="str">
        <f t="shared" si="102"/>
        <v>999:99.99</v>
      </c>
      <c r="BH116" s="4" t="str">
        <f t="shared" si="103"/>
        <v>19000100</v>
      </c>
      <c r="BI116">
        <v>99</v>
      </c>
      <c r="BJ116"/>
      <c r="BK116">
        <v>10</v>
      </c>
      <c r="BL116">
        <f t="shared" si="104"/>
        <v>0</v>
      </c>
      <c r="BM116">
        <f t="shared" si="73"/>
        <v>0</v>
      </c>
    </row>
    <row r="117" spans="1:65" ht="16.5" hidden="1" customHeight="1">
      <c r="A117" s="7" t="str">
        <f t="shared" si="105"/>
        <v/>
      </c>
      <c r="B117" s="27"/>
      <c r="C117" s="49"/>
      <c r="D117" s="64"/>
      <c r="E117" s="65"/>
      <c r="F117" s="65"/>
      <c r="G117" s="65"/>
      <c r="H117" s="65"/>
      <c r="I117" s="66"/>
      <c r="J117" s="67"/>
      <c r="K117" s="66"/>
      <c r="L117" s="67"/>
      <c r="M117" s="66"/>
      <c r="N117" s="67"/>
      <c r="O117" s="42"/>
      <c r="P117" s="30"/>
      <c r="Q117" s="7" t="str">
        <f t="shared" si="75"/>
        <v/>
      </c>
      <c r="R117" s="7" t="str">
        <f t="shared" si="76"/>
        <v/>
      </c>
      <c r="S117" s="7" t="str">
        <f t="shared" si="77"/>
        <v/>
      </c>
      <c r="T117" s="7" t="str">
        <f t="shared" si="78"/>
        <v/>
      </c>
      <c r="U117" s="69" t="str">
        <f t="shared" si="79"/>
        <v/>
      </c>
      <c r="V117" s="106"/>
      <c r="W117" s="9"/>
      <c r="X117" s="11">
        <f t="shared" si="80"/>
        <v>0</v>
      </c>
      <c r="Y117" s="11">
        <f t="shared" si="81"/>
        <v>0</v>
      </c>
      <c r="Z117" s="4" t="str">
        <f t="shared" si="108"/>
        <v/>
      </c>
      <c r="AA117" s="4" t="str">
        <f t="shared" si="108"/>
        <v/>
      </c>
      <c r="AC117" s="6">
        <f t="shared" si="106"/>
        <v>0</v>
      </c>
      <c r="AD117" s="6" t="str">
        <f t="shared" si="107"/>
        <v/>
      </c>
      <c r="AF117" s="4">
        <f t="shared" si="83"/>
        <v>0</v>
      </c>
      <c r="AG117" s="4">
        <f t="shared" si="68"/>
        <v>0</v>
      </c>
      <c r="AH117" s="4" t="str">
        <f t="shared" si="74"/>
        <v/>
      </c>
      <c r="AI117" s="4" t="str">
        <f t="shared" si="84"/>
        <v/>
      </c>
      <c r="AJ117" s="11">
        <f t="shared" si="85"/>
        <v>0</v>
      </c>
      <c r="AK117" s="4" t="str">
        <f t="shared" si="70"/>
        <v/>
      </c>
      <c r="AL117" s="4">
        <v>0</v>
      </c>
      <c r="AM117" s="4" t="str">
        <f t="shared" si="86"/>
        <v xml:space="preserve"> </v>
      </c>
      <c r="AN117" s="4" t="str">
        <f t="shared" si="87"/>
        <v xml:space="preserve">  </v>
      </c>
      <c r="AO117" s="4" t="str">
        <f t="shared" si="88"/>
        <v/>
      </c>
      <c r="AP117" s="4" t="str">
        <f t="shared" si="89"/>
        <v/>
      </c>
      <c r="AU117" s="4" t="str">
        <f t="shared" si="90"/>
        <v/>
      </c>
      <c r="AV117" s="4" t="str">
        <f t="shared" si="91"/>
        <v/>
      </c>
      <c r="AW117" s="4" t="str">
        <f t="shared" si="92"/>
        <v/>
      </c>
      <c r="AX117" s="4" t="str">
        <f t="shared" si="93"/>
        <v/>
      </c>
      <c r="AY117" s="4" t="str">
        <f t="shared" si="94"/>
        <v/>
      </c>
      <c r="AZ117" s="4" t="str">
        <f t="shared" si="95"/>
        <v/>
      </c>
      <c r="BA117" s="4" t="str">
        <f t="shared" si="96"/>
        <v/>
      </c>
      <c r="BB117" s="4" t="str">
        <f t="shared" si="97"/>
        <v/>
      </c>
      <c r="BC117" s="4">
        <f t="shared" si="98"/>
        <v>0</v>
      </c>
      <c r="BD117" s="4" t="str">
        <f t="shared" si="99"/>
        <v>999:99.99</v>
      </c>
      <c r="BE117" s="4" t="str">
        <f t="shared" si="100"/>
        <v>999:99.99</v>
      </c>
      <c r="BF117" s="4" t="str">
        <f t="shared" si="101"/>
        <v>999:99.99</v>
      </c>
      <c r="BG117" s="4" t="str">
        <f t="shared" si="102"/>
        <v>999:99.99</v>
      </c>
      <c r="BH117" s="4" t="str">
        <f t="shared" si="103"/>
        <v>19000100</v>
      </c>
      <c r="BI117">
        <v>100</v>
      </c>
      <c r="BJ117"/>
      <c r="BK117">
        <v>10</v>
      </c>
      <c r="BL117">
        <f t="shared" si="104"/>
        <v>0</v>
      </c>
      <c r="BM117">
        <f t="shared" si="73"/>
        <v>0</v>
      </c>
    </row>
    <row r="118" spans="1:65" ht="16.5" hidden="1" customHeight="1">
      <c r="A118" s="7" t="str">
        <f t="shared" si="105"/>
        <v/>
      </c>
      <c r="B118" s="27"/>
      <c r="C118" s="49"/>
      <c r="D118" s="64"/>
      <c r="E118" s="65"/>
      <c r="F118" s="65"/>
      <c r="G118" s="65"/>
      <c r="H118" s="65"/>
      <c r="I118" s="66"/>
      <c r="J118" s="67"/>
      <c r="K118" s="66"/>
      <c r="L118" s="67"/>
      <c r="M118" s="66"/>
      <c r="N118" s="67"/>
      <c r="O118" s="42"/>
      <c r="P118" s="30"/>
      <c r="Q118" s="7" t="str">
        <f t="shared" si="75"/>
        <v/>
      </c>
      <c r="R118" s="7" t="str">
        <f t="shared" si="76"/>
        <v/>
      </c>
      <c r="S118" s="7" t="str">
        <f t="shared" si="77"/>
        <v/>
      </c>
      <c r="T118" s="7" t="str">
        <f t="shared" si="78"/>
        <v/>
      </c>
      <c r="U118" s="69" t="str">
        <f t="shared" si="79"/>
        <v/>
      </c>
      <c r="V118" s="106"/>
      <c r="W118" s="9"/>
      <c r="X118" s="11">
        <f t="shared" si="80"/>
        <v>0</v>
      </c>
      <c r="Y118" s="11">
        <f t="shared" si="81"/>
        <v>0</v>
      </c>
      <c r="Z118" s="4" t="str">
        <f t="shared" si="108"/>
        <v/>
      </c>
      <c r="AA118" s="4" t="str">
        <f t="shared" si="108"/>
        <v/>
      </c>
      <c r="AC118" s="6">
        <f t="shared" si="106"/>
        <v>0</v>
      </c>
      <c r="AD118" s="6" t="str">
        <f t="shared" si="107"/>
        <v/>
      </c>
      <c r="AF118" s="4">
        <f t="shared" si="83"/>
        <v>0</v>
      </c>
      <c r="AG118" s="4">
        <f t="shared" si="68"/>
        <v>0</v>
      </c>
      <c r="AH118" s="4" t="str">
        <f t="shared" si="74"/>
        <v/>
      </c>
      <c r="AI118" s="4" t="str">
        <f t="shared" si="84"/>
        <v/>
      </c>
      <c r="AJ118" s="11">
        <f t="shared" si="85"/>
        <v>0</v>
      </c>
      <c r="AK118" s="4" t="str">
        <f t="shared" si="70"/>
        <v/>
      </c>
      <c r="AL118" s="4">
        <v>0</v>
      </c>
      <c r="AM118" s="4" t="str">
        <f t="shared" si="86"/>
        <v xml:space="preserve"> </v>
      </c>
      <c r="AN118" s="4" t="str">
        <f t="shared" si="87"/>
        <v xml:space="preserve">  </v>
      </c>
      <c r="AO118" s="4" t="str">
        <f t="shared" si="88"/>
        <v/>
      </c>
      <c r="AP118" s="4" t="str">
        <f t="shared" si="89"/>
        <v/>
      </c>
      <c r="AU118" s="4" t="str">
        <f t="shared" si="90"/>
        <v/>
      </c>
      <c r="AV118" s="4" t="str">
        <f t="shared" si="91"/>
        <v/>
      </c>
      <c r="AW118" s="4" t="str">
        <f t="shared" si="92"/>
        <v/>
      </c>
      <c r="AX118" s="4" t="str">
        <f t="shared" si="93"/>
        <v/>
      </c>
      <c r="AY118" s="4" t="str">
        <f t="shared" si="94"/>
        <v/>
      </c>
      <c r="AZ118" s="4" t="str">
        <f t="shared" si="95"/>
        <v/>
      </c>
      <c r="BA118" s="4" t="str">
        <f t="shared" si="96"/>
        <v/>
      </c>
      <c r="BB118" s="4" t="str">
        <f t="shared" si="97"/>
        <v/>
      </c>
      <c r="BC118" s="4">
        <f t="shared" si="98"/>
        <v>0</v>
      </c>
      <c r="BD118" s="4" t="str">
        <f t="shared" si="99"/>
        <v>999:99.99</v>
      </c>
      <c r="BE118" s="4" t="str">
        <f t="shared" si="100"/>
        <v>999:99.99</v>
      </c>
      <c r="BF118" s="4" t="str">
        <f t="shared" si="101"/>
        <v>999:99.99</v>
      </c>
      <c r="BG118" s="4" t="str">
        <f t="shared" si="102"/>
        <v>999:99.99</v>
      </c>
      <c r="BH118" s="4" t="str">
        <f t="shared" si="103"/>
        <v>19000100</v>
      </c>
      <c r="BL118">
        <f t="shared" si="104"/>
        <v>0</v>
      </c>
      <c r="BM118">
        <f t="shared" si="73"/>
        <v>0</v>
      </c>
    </row>
    <row r="119" spans="1:65" ht="16.5" hidden="1" customHeight="1">
      <c r="A119" s="7" t="str">
        <f t="shared" si="105"/>
        <v/>
      </c>
      <c r="B119" s="27"/>
      <c r="C119" s="49"/>
      <c r="D119" s="64"/>
      <c r="E119" s="65"/>
      <c r="F119" s="65"/>
      <c r="G119" s="65"/>
      <c r="H119" s="65"/>
      <c r="I119" s="66"/>
      <c r="J119" s="67"/>
      <c r="K119" s="66"/>
      <c r="L119" s="67"/>
      <c r="M119" s="66"/>
      <c r="N119" s="67"/>
      <c r="O119" s="42"/>
      <c r="P119" s="30"/>
      <c r="Q119" s="7" t="str">
        <f t="shared" si="75"/>
        <v/>
      </c>
      <c r="R119" s="7" t="str">
        <f t="shared" si="76"/>
        <v/>
      </c>
      <c r="S119" s="7" t="str">
        <f t="shared" si="77"/>
        <v/>
      </c>
      <c r="T119" s="7" t="str">
        <f t="shared" si="78"/>
        <v/>
      </c>
      <c r="U119" s="69" t="str">
        <f t="shared" si="79"/>
        <v/>
      </c>
      <c r="V119" s="106"/>
      <c r="W119" s="9"/>
      <c r="X119" s="11">
        <f t="shared" si="80"/>
        <v>0</v>
      </c>
      <c r="Y119" s="11">
        <f t="shared" si="81"/>
        <v>0</v>
      </c>
      <c r="Z119" s="4" t="str">
        <f t="shared" si="108"/>
        <v/>
      </c>
      <c r="AA119" s="4" t="str">
        <f t="shared" si="108"/>
        <v/>
      </c>
      <c r="AC119" s="6">
        <f t="shared" si="106"/>
        <v>0</v>
      </c>
      <c r="AD119" s="6" t="str">
        <f t="shared" si="107"/>
        <v/>
      </c>
      <c r="AF119" s="4">
        <f t="shared" si="83"/>
        <v>0</v>
      </c>
      <c r="AG119" s="4">
        <f t="shared" si="68"/>
        <v>0</v>
      </c>
      <c r="AH119" s="4" t="str">
        <f t="shared" si="74"/>
        <v/>
      </c>
      <c r="AI119" s="4" t="str">
        <f t="shared" si="84"/>
        <v/>
      </c>
      <c r="AJ119" s="11">
        <f t="shared" si="85"/>
        <v>0</v>
      </c>
      <c r="AK119" s="4" t="str">
        <f t="shared" si="70"/>
        <v/>
      </c>
      <c r="AL119" s="4">
        <v>0</v>
      </c>
      <c r="AM119" s="4" t="str">
        <f t="shared" si="86"/>
        <v xml:space="preserve"> </v>
      </c>
      <c r="AN119" s="4" t="str">
        <f t="shared" si="87"/>
        <v xml:space="preserve">  </v>
      </c>
      <c r="AO119" s="4" t="str">
        <f t="shared" si="88"/>
        <v/>
      </c>
      <c r="AP119" s="4" t="str">
        <f t="shared" si="89"/>
        <v/>
      </c>
      <c r="AU119" s="4" t="str">
        <f t="shared" si="90"/>
        <v/>
      </c>
      <c r="AV119" s="4" t="str">
        <f t="shared" si="91"/>
        <v/>
      </c>
      <c r="AW119" s="4" t="str">
        <f t="shared" si="92"/>
        <v/>
      </c>
      <c r="AX119" s="4" t="str">
        <f t="shared" si="93"/>
        <v/>
      </c>
      <c r="AY119" s="4" t="str">
        <f t="shared" si="94"/>
        <v/>
      </c>
      <c r="AZ119" s="4" t="str">
        <f t="shared" si="95"/>
        <v/>
      </c>
      <c r="BA119" s="4" t="str">
        <f t="shared" si="96"/>
        <v/>
      </c>
      <c r="BB119" s="4" t="str">
        <f t="shared" si="97"/>
        <v/>
      </c>
      <c r="BC119" s="4">
        <f t="shared" si="98"/>
        <v>0</v>
      </c>
      <c r="BD119" s="4" t="str">
        <f t="shared" si="99"/>
        <v>999:99.99</v>
      </c>
      <c r="BE119" s="4" t="str">
        <f t="shared" si="100"/>
        <v>999:99.99</v>
      </c>
      <c r="BF119" s="4" t="str">
        <f t="shared" si="101"/>
        <v>999:99.99</v>
      </c>
      <c r="BG119" s="4" t="str">
        <f t="shared" si="102"/>
        <v>999:99.99</v>
      </c>
      <c r="BH119" s="4" t="str">
        <f t="shared" si="103"/>
        <v>19000100</v>
      </c>
      <c r="BL119">
        <f t="shared" si="104"/>
        <v>0</v>
      </c>
      <c r="BM119">
        <f t="shared" si="73"/>
        <v>0</v>
      </c>
    </row>
    <row r="120" spans="1:65" ht="16.5" hidden="1" customHeight="1">
      <c r="A120" s="7" t="str">
        <f t="shared" si="105"/>
        <v/>
      </c>
      <c r="B120" s="27"/>
      <c r="C120" s="49"/>
      <c r="D120" s="64"/>
      <c r="E120" s="65"/>
      <c r="F120" s="65"/>
      <c r="G120" s="65"/>
      <c r="H120" s="65"/>
      <c r="I120" s="66"/>
      <c r="J120" s="67"/>
      <c r="K120" s="66"/>
      <c r="L120" s="67"/>
      <c r="M120" s="66"/>
      <c r="N120" s="67"/>
      <c r="O120" s="42"/>
      <c r="P120" s="30"/>
      <c r="Q120" s="7" t="str">
        <f t="shared" si="75"/>
        <v/>
      </c>
      <c r="R120" s="7" t="str">
        <f t="shared" si="76"/>
        <v/>
      </c>
      <c r="S120" s="7" t="str">
        <f t="shared" si="77"/>
        <v/>
      </c>
      <c r="T120" s="7" t="str">
        <f t="shared" si="78"/>
        <v/>
      </c>
      <c r="U120" s="69" t="str">
        <f t="shared" si="79"/>
        <v/>
      </c>
      <c r="V120" s="106"/>
      <c r="W120" s="9"/>
      <c r="X120" s="11">
        <f t="shared" si="80"/>
        <v>0</v>
      </c>
      <c r="Y120" s="11">
        <f t="shared" si="81"/>
        <v>0</v>
      </c>
      <c r="Z120" s="4" t="str">
        <f t="shared" si="108"/>
        <v/>
      </c>
      <c r="AA120" s="4" t="str">
        <f t="shared" si="108"/>
        <v/>
      </c>
      <c r="AC120" s="6">
        <f t="shared" si="106"/>
        <v>0</v>
      </c>
      <c r="AD120" s="6" t="str">
        <f t="shared" si="107"/>
        <v/>
      </c>
      <c r="AF120" s="4">
        <f t="shared" si="83"/>
        <v>0</v>
      </c>
      <c r="AG120" s="4">
        <f t="shared" si="68"/>
        <v>0</v>
      </c>
      <c r="AH120" s="4" t="str">
        <f t="shared" si="74"/>
        <v/>
      </c>
      <c r="AI120" s="4" t="str">
        <f t="shared" si="84"/>
        <v/>
      </c>
      <c r="AJ120" s="11">
        <f t="shared" si="85"/>
        <v>0</v>
      </c>
      <c r="AK120" s="4" t="str">
        <f t="shared" si="70"/>
        <v/>
      </c>
      <c r="AL120" s="4">
        <v>0</v>
      </c>
      <c r="AM120" s="4" t="str">
        <f t="shared" si="86"/>
        <v xml:space="preserve"> </v>
      </c>
      <c r="AN120" s="4" t="str">
        <f t="shared" si="87"/>
        <v xml:space="preserve">  </v>
      </c>
      <c r="AO120" s="4" t="str">
        <f t="shared" si="88"/>
        <v/>
      </c>
      <c r="AP120" s="4" t="str">
        <f t="shared" si="89"/>
        <v/>
      </c>
      <c r="AU120" s="4" t="str">
        <f t="shared" si="90"/>
        <v/>
      </c>
      <c r="AV120" s="4" t="str">
        <f t="shared" si="91"/>
        <v/>
      </c>
      <c r="AW120" s="4" t="str">
        <f t="shared" si="92"/>
        <v/>
      </c>
      <c r="AX120" s="4" t="str">
        <f t="shared" si="93"/>
        <v/>
      </c>
      <c r="AY120" s="4" t="str">
        <f t="shared" si="94"/>
        <v/>
      </c>
      <c r="AZ120" s="4" t="str">
        <f t="shared" si="95"/>
        <v/>
      </c>
      <c r="BA120" s="4" t="str">
        <f t="shared" si="96"/>
        <v/>
      </c>
      <c r="BB120" s="4" t="str">
        <f t="shared" si="97"/>
        <v/>
      </c>
      <c r="BC120" s="4">
        <f t="shared" si="98"/>
        <v>0</v>
      </c>
      <c r="BD120" s="4" t="str">
        <f t="shared" si="99"/>
        <v>999:99.99</v>
      </c>
      <c r="BE120" s="4" t="str">
        <f t="shared" si="100"/>
        <v>999:99.99</v>
      </c>
      <c r="BF120" s="4" t="str">
        <f t="shared" si="101"/>
        <v>999:99.99</v>
      </c>
      <c r="BG120" s="4" t="str">
        <f t="shared" si="102"/>
        <v>999:99.99</v>
      </c>
      <c r="BH120" s="4" t="str">
        <f t="shared" si="103"/>
        <v>19000100</v>
      </c>
      <c r="BL120">
        <f t="shared" si="104"/>
        <v>0</v>
      </c>
      <c r="BM120">
        <f t="shared" si="73"/>
        <v>0</v>
      </c>
    </row>
    <row r="121" spans="1:65" ht="16.5" hidden="1" customHeight="1">
      <c r="A121" s="7" t="str">
        <f t="shared" si="105"/>
        <v/>
      </c>
      <c r="B121" s="27"/>
      <c r="C121" s="49"/>
      <c r="D121" s="64"/>
      <c r="E121" s="65"/>
      <c r="F121" s="65"/>
      <c r="G121" s="65"/>
      <c r="H121" s="65"/>
      <c r="I121" s="66"/>
      <c r="J121" s="67"/>
      <c r="K121" s="66"/>
      <c r="L121" s="67"/>
      <c r="M121" s="66"/>
      <c r="N121" s="67"/>
      <c r="O121" s="42"/>
      <c r="P121" s="30"/>
      <c r="Q121" s="7" t="str">
        <f t="shared" si="75"/>
        <v/>
      </c>
      <c r="R121" s="7" t="str">
        <f t="shared" si="76"/>
        <v/>
      </c>
      <c r="S121" s="7" t="str">
        <f t="shared" si="77"/>
        <v/>
      </c>
      <c r="T121" s="7" t="str">
        <f t="shared" si="78"/>
        <v/>
      </c>
      <c r="U121" s="69" t="str">
        <f t="shared" si="79"/>
        <v/>
      </c>
      <c r="V121" s="106"/>
      <c r="W121" s="9"/>
      <c r="X121" s="11">
        <f t="shared" si="80"/>
        <v>0</v>
      </c>
      <c r="Y121" s="11">
        <f t="shared" si="81"/>
        <v>0</v>
      </c>
      <c r="Z121" s="4" t="str">
        <f t="shared" si="108"/>
        <v/>
      </c>
      <c r="AA121" s="4" t="str">
        <f t="shared" si="108"/>
        <v/>
      </c>
      <c r="AC121" s="6">
        <f t="shared" si="106"/>
        <v>0</v>
      </c>
      <c r="AD121" s="6" t="str">
        <f t="shared" si="107"/>
        <v/>
      </c>
      <c r="AF121" s="4">
        <f t="shared" si="83"/>
        <v>0</v>
      </c>
      <c r="AG121" s="4">
        <f t="shared" si="68"/>
        <v>0</v>
      </c>
      <c r="AH121" s="4" t="str">
        <f t="shared" si="74"/>
        <v/>
      </c>
      <c r="AI121" s="4" t="str">
        <f t="shared" si="84"/>
        <v/>
      </c>
      <c r="AJ121" s="11">
        <f t="shared" si="85"/>
        <v>0</v>
      </c>
      <c r="AK121" s="4" t="str">
        <f t="shared" si="70"/>
        <v/>
      </c>
      <c r="AL121" s="4">
        <v>0</v>
      </c>
      <c r="AM121" s="4" t="str">
        <f t="shared" si="86"/>
        <v xml:space="preserve"> </v>
      </c>
      <c r="AN121" s="4" t="str">
        <f t="shared" si="87"/>
        <v xml:space="preserve">  </v>
      </c>
      <c r="AO121" s="4" t="str">
        <f t="shared" si="88"/>
        <v/>
      </c>
      <c r="AP121" s="4" t="str">
        <f t="shared" si="89"/>
        <v/>
      </c>
      <c r="AU121" s="4" t="str">
        <f t="shared" si="90"/>
        <v/>
      </c>
      <c r="AV121" s="4" t="str">
        <f t="shared" si="91"/>
        <v/>
      </c>
      <c r="AW121" s="4" t="str">
        <f t="shared" si="92"/>
        <v/>
      </c>
      <c r="AX121" s="4" t="str">
        <f t="shared" si="93"/>
        <v/>
      </c>
      <c r="AY121" s="4" t="str">
        <f t="shared" si="94"/>
        <v/>
      </c>
      <c r="AZ121" s="4" t="str">
        <f t="shared" si="95"/>
        <v/>
      </c>
      <c r="BA121" s="4" t="str">
        <f t="shared" si="96"/>
        <v/>
      </c>
      <c r="BB121" s="4" t="str">
        <f t="shared" si="97"/>
        <v/>
      </c>
      <c r="BC121" s="4">
        <f t="shared" si="98"/>
        <v>0</v>
      </c>
      <c r="BD121" s="4" t="str">
        <f t="shared" si="99"/>
        <v>999:99.99</v>
      </c>
      <c r="BE121" s="4" t="str">
        <f t="shared" si="100"/>
        <v>999:99.99</v>
      </c>
      <c r="BF121" s="4" t="str">
        <f t="shared" si="101"/>
        <v>999:99.99</v>
      </c>
      <c r="BG121" s="4" t="str">
        <f t="shared" si="102"/>
        <v>999:99.99</v>
      </c>
      <c r="BH121" s="4" t="str">
        <f t="shared" si="103"/>
        <v>19000100</v>
      </c>
      <c r="BL121">
        <f t="shared" si="104"/>
        <v>0</v>
      </c>
      <c r="BM121">
        <f t="shared" si="73"/>
        <v>0</v>
      </c>
    </row>
    <row r="122" spans="1:65" ht="16.5" hidden="1" customHeight="1">
      <c r="A122" s="7" t="str">
        <f t="shared" si="105"/>
        <v/>
      </c>
      <c r="B122" s="27"/>
      <c r="C122" s="49"/>
      <c r="D122" s="64"/>
      <c r="E122" s="65"/>
      <c r="F122" s="65"/>
      <c r="G122" s="65"/>
      <c r="H122" s="65"/>
      <c r="I122" s="66"/>
      <c r="J122" s="67"/>
      <c r="K122" s="66"/>
      <c r="L122" s="67"/>
      <c r="M122" s="66"/>
      <c r="N122" s="67"/>
      <c r="O122" s="42"/>
      <c r="P122" s="30"/>
      <c r="Q122" s="7" t="str">
        <f t="shared" si="75"/>
        <v/>
      </c>
      <c r="R122" s="7" t="str">
        <f t="shared" si="76"/>
        <v/>
      </c>
      <c r="S122" s="7" t="str">
        <f t="shared" si="77"/>
        <v/>
      </c>
      <c r="T122" s="7" t="str">
        <f t="shared" si="78"/>
        <v/>
      </c>
      <c r="U122" s="69" t="str">
        <f t="shared" si="79"/>
        <v/>
      </c>
      <c r="V122" s="106"/>
      <c r="W122" s="9"/>
      <c r="X122" s="11">
        <f t="shared" si="80"/>
        <v>0</v>
      </c>
      <c r="Y122" s="11">
        <f t="shared" si="81"/>
        <v>0</v>
      </c>
      <c r="Z122" s="4" t="str">
        <f t="shared" si="108"/>
        <v/>
      </c>
      <c r="AA122" s="4" t="str">
        <f t="shared" si="108"/>
        <v/>
      </c>
      <c r="AC122" s="6">
        <f t="shared" si="106"/>
        <v>0</v>
      </c>
      <c r="AD122" s="6" t="str">
        <f t="shared" si="107"/>
        <v/>
      </c>
      <c r="AF122" s="4">
        <f t="shared" si="83"/>
        <v>0</v>
      </c>
      <c r="AG122" s="4">
        <f t="shared" si="68"/>
        <v>0</v>
      </c>
      <c r="AH122" s="4" t="str">
        <f t="shared" si="74"/>
        <v/>
      </c>
      <c r="AI122" s="4" t="str">
        <f t="shared" si="84"/>
        <v/>
      </c>
      <c r="AJ122" s="11">
        <f t="shared" si="85"/>
        <v>0</v>
      </c>
      <c r="AK122" s="4" t="str">
        <f t="shared" si="70"/>
        <v/>
      </c>
      <c r="AL122" s="4">
        <v>0</v>
      </c>
      <c r="AM122" s="4" t="str">
        <f t="shared" si="86"/>
        <v xml:space="preserve"> </v>
      </c>
      <c r="AN122" s="4" t="str">
        <f t="shared" si="87"/>
        <v xml:space="preserve">  </v>
      </c>
      <c r="AO122" s="4" t="str">
        <f t="shared" si="88"/>
        <v/>
      </c>
      <c r="AP122" s="4" t="str">
        <f t="shared" si="89"/>
        <v/>
      </c>
      <c r="AU122" s="4" t="str">
        <f t="shared" si="90"/>
        <v/>
      </c>
      <c r="AV122" s="4" t="str">
        <f t="shared" si="91"/>
        <v/>
      </c>
      <c r="AW122" s="4" t="str">
        <f t="shared" si="92"/>
        <v/>
      </c>
      <c r="AX122" s="4" t="str">
        <f t="shared" si="93"/>
        <v/>
      </c>
      <c r="AY122" s="4" t="str">
        <f t="shared" si="94"/>
        <v/>
      </c>
      <c r="AZ122" s="4" t="str">
        <f t="shared" si="95"/>
        <v/>
      </c>
      <c r="BA122" s="4" t="str">
        <f t="shared" si="96"/>
        <v/>
      </c>
      <c r="BB122" s="4" t="str">
        <f t="shared" si="97"/>
        <v/>
      </c>
      <c r="BC122" s="4">
        <f t="shared" si="98"/>
        <v>0</v>
      </c>
      <c r="BD122" s="4" t="str">
        <f t="shared" si="99"/>
        <v>999:99.99</v>
      </c>
      <c r="BE122" s="4" t="str">
        <f t="shared" si="100"/>
        <v>999:99.99</v>
      </c>
      <c r="BF122" s="4" t="str">
        <f t="shared" si="101"/>
        <v>999:99.99</v>
      </c>
      <c r="BG122" s="4" t="str">
        <f t="shared" si="102"/>
        <v>999:99.99</v>
      </c>
      <c r="BH122" s="4" t="str">
        <f t="shared" si="103"/>
        <v>19000100</v>
      </c>
      <c r="BL122">
        <f t="shared" si="104"/>
        <v>0</v>
      </c>
      <c r="BM122">
        <f t="shared" si="73"/>
        <v>0</v>
      </c>
    </row>
    <row r="123" spans="1:65" ht="16.5" hidden="1" customHeight="1">
      <c r="A123" s="7" t="str">
        <f t="shared" si="105"/>
        <v/>
      </c>
      <c r="B123" s="27"/>
      <c r="C123" s="49"/>
      <c r="D123" s="64"/>
      <c r="E123" s="65"/>
      <c r="F123" s="65"/>
      <c r="G123" s="65"/>
      <c r="H123" s="65"/>
      <c r="I123" s="66"/>
      <c r="J123" s="67"/>
      <c r="K123" s="66"/>
      <c r="L123" s="67"/>
      <c r="M123" s="66"/>
      <c r="N123" s="67"/>
      <c r="O123" s="42"/>
      <c r="P123" s="30"/>
      <c r="Q123" s="7" t="str">
        <f t="shared" si="75"/>
        <v/>
      </c>
      <c r="R123" s="7" t="str">
        <f t="shared" si="76"/>
        <v/>
      </c>
      <c r="S123" s="7" t="str">
        <f t="shared" si="77"/>
        <v/>
      </c>
      <c r="T123" s="7" t="str">
        <f t="shared" si="78"/>
        <v/>
      </c>
      <c r="U123" s="69" t="str">
        <f t="shared" si="79"/>
        <v/>
      </c>
      <c r="V123" s="106"/>
      <c r="W123" s="9"/>
      <c r="X123" s="11">
        <f t="shared" si="80"/>
        <v>0</v>
      </c>
      <c r="Y123" s="11">
        <f t="shared" si="81"/>
        <v>0</v>
      </c>
      <c r="Z123" s="4" t="str">
        <f t="shared" si="108"/>
        <v/>
      </c>
      <c r="AA123" s="4" t="str">
        <f t="shared" si="108"/>
        <v/>
      </c>
      <c r="AC123" s="6">
        <f t="shared" si="106"/>
        <v>0</v>
      </c>
      <c r="AD123" s="6" t="str">
        <f t="shared" si="107"/>
        <v/>
      </c>
      <c r="AF123" s="4">
        <f t="shared" si="83"/>
        <v>0</v>
      </c>
      <c r="AG123" s="4">
        <f t="shared" si="68"/>
        <v>0</v>
      </c>
      <c r="AH123" s="4" t="str">
        <f t="shared" si="74"/>
        <v/>
      </c>
      <c r="AI123" s="4" t="str">
        <f t="shared" si="84"/>
        <v/>
      </c>
      <c r="AJ123" s="11">
        <f t="shared" si="85"/>
        <v>0</v>
      </c>
      <c r="AK123" s="4" t="str">
        <f t="shared" si="70"/>
        <v/>
      </c>
      <c r="AL123" s="4">
        <v>0</v>
      </c>
      <c r="AM123" s="4" t="str">
        <f t="shared" si="86"/>
        <v xml:space="preserve"> </v>
      </c>
      <c r="AN123" s="4" t="str">
        <f t="shared" si="87"/>
        <v xml:space="preserve">  </v>
      </c>
      <c r="AO123" s="4" t="str">
        <f t="shared" si="88"/>
        <v/>
      </c>
      <c r="AP123" s="4" t="str">
        <f t="shared" si="89"/>
        <v/>
      </c>
      <c r="AU123" s="4" t="str">
        <f t="shared" si="90"/>
        <v/>
      </c>
      <c r="AV123" s="4" t="str">
        <f t="shared" si="91"/>
        <v/>
      </c>
      <c r="AW123" s="4" t="str">
        <f t="shared" si="92"/>
        <v/>
      </c>
      <c r="AX123" s="4" t="str">
        <f t="shared" si="93"/>
        <v/>
      </c>
      <c r="AY123" s="4" t="str">
        <f t="shared" si="94"/>
        <v/>
      </c>
      <c r="AZ123" s="4" t="str">
        <f t="shared" si="95"/>
        <v/>
      </c>
      <c r="BA123" s="4" t="str">
        <f t="shared" si="96"/>
        <v/>
      </c>
      <c r="BB123" s="4" t="str">
        <f t="shared" si="97"/>
        <v/>
      </c>
      <c r="BC123" s="4">
        <f t="shared" si="98"/>
        <v>0</v>
      </c>
      <c r="BD123" s="4" t="str">
        <f t="shared" si="99"/>
        <v>999:99.99</v>
      </c>
      <c r="BE123" s="4" t="str">
        <f t="shared" si="100"/>
        <v>999:99.99</v>
      </c>
      <c r="BF123" s="4" t="str">
        <f t="shared" si="101"/>
        <v>999:99.99</v>
      </c>
      <c r="BG123" s="4" t="str">
        <f t="shared" si="102"/>
        <v>999:99.99</v>
      </c>
      <c r="BH123" s="4" t="str">
        <f t="shared" si="103"/>
        <v>19000100</v>
      </c>
      <c r="BL123">
        <f t="shared" si="104"/>
        <v>0</v>
      </c>
      <c r="BM123">
        <f t="shared" si="73"/>
        <v>0</v>
      </c>
    </row>
    <row r="124" spans="1:65" ht="16.5" hidden="1" customHeight="1">
      <c r="A124" s="7" t="str">
        <f t="shared" si="105"/>
        <v/>
      </c>
      <c r="B124" s="27"/>
      <c r="C124" s="49"/>
      <c r="D124" s="64"/>
      <c r="E124" s="65"/>
      <c r="F124" s="65"/>
      <c r="G124" s="65"/>
      <c r="H124" s="65"/>
      <c r="I124" s="66"/>
      <c r="J124" s="67"/>
      <c r="K124" s="66"/>
      <c r="L124" s="67"/>
      <c r="M124" s="66"/>
      <c r="N124" s="67"/>
      <c r="O124" s="42"/>
      <c r="P124" s="30"/>
      <c r="Q124" s="7" t="str">
        <f t="shared" si="75"/>
        <v/>
      </c>
      <c r="R124" s="7" t="str">
        <f t="shared" si="76"/>
        <v/>
      </c>
      <c r="S124" s="7" t="str">
        <f t="shared" si="77"/>
        <v/>
      </c>
      <c r="T124" s="7" t="str">
        <f t="shared" si="78"/>
        <v/>
      </c>
      <c r="U124" s="69" t="str">
        <f t="shared" si="79"/>
        <v/>
      </c>
      <c r="V124" s="106"/>
      <c r="W124" s="9"/>
      <c r="X124" s="11">
        <f t="shared" si="80"/>
        <v>0</v>
      </c>
      <c r="Y124" s="11">
        <f t="shared" si="81"/>
        <v>0</v>
      </c>
      <c r="Z124" s="4" t="str">
        <f t="shared" si="108"/>
        <v/>
      </c>
      <c r="AA124" s="4" t="str">
        <f t="shared" si="108"/>
        <v/>
      </c>
      <c r="AC124" s="6">
        <f t="shared" si="106"/>
        <v>0</v>
      </c>
      <c r="AD124" s="6" t="str">
        <f t="shared" si="107"/>
        <v/>
      </c>
      <c r="AF124" s="4">
        <f t="shared" si="83"/>
        <v>0</v>
      </c>
      <c r="AG124" s="4">
        <f t="shared" si="68"/>
        <v>0</v>
      </c>
      <c r="AH124" s="4" t="str">
        <f t="shared" si="74"/>
        <v/>
      </c>
      <c r="AI124" s="4" t="str">
        <f t="shared" si="84"/>
        <v/>
      </c>
      <c r="AJ124" s="11">
        <f t="shared" si="85"/>
        <v>0</v>
      </c>
      <c r="AK124" s="4" t="str">
        <f t="shared" si="70"/>
        <v/>
      </c>
      <c r="AL124" s="4">
        <v>0</v>
      </c>
      <c r="AM124" s="4" t="str">
        <f t="shared" si="86"/>
        <v xml:space="preserve"> </v>
      </c>
      <c r="AN124" s="4" t="str">
        <f t="shared" si="87"/>
        <v xml:space="preserve">  </v>
      </c>
      <c r="AO124" s="4" t="str">
        <f t="shared" si="88"/>
        <v/>
      </c>
      <c r="AP124" s="4" t="str">
        <f t="shared" si="89"/>
        <v/>
      </c>
      <c r="AU124" s="4" t="str">
        <f t="shared" si="90"/>
        <v/>
      </c>
      <c r="AV124" s="4" t="str">
        <f t="shared" si="91"/>
        <v/>
      </c>
      <c r="AW124" s="4" t="str">
        <f t="shared" si="92"/>
        <v/>
      </c>
      <c r="AX124" s="4" t="str">
        <f t="shared" si="93"/>
        <v/>
      </c>
      <c r="AY124" s="4" t="str">
        <f t="shared" si="94"/>
        <v/>
      </c>
      <c r="AZ124" s="4" t="str">
        <f t="shared" si="95"/>
        <v/>
      </c>
      <c r="BA124" s="4" t="str">
        <f t="shared" si="96"/>
        <v/>
      </c>
      <c r="BB124" s="4" t="str">
        <f t="shared" si="97"/>
        <v/>
      </c>
      <c r="BC124" s="4">
        <f t="shared" si="98"/>
        <v>0</v>
      </c>
      <c r="BD124" s="4" t="str">
        <f t="shared" si="99"/>
        <v>999:99.99</v>
      </c>
      <c r="BE124" s="4" t="str">
        <f t="shared" si="100"/>
        <v>999:99.99</v>
      </c>
      <c r="BF124" s="4" t="str">
        <f t="shared" si="101"/>
        <v>999:99.99</v>
      </c>
      <c r="BG124" s="4" t="str">
        <f t="shared" si="102"/>
        <v>999:99.99</v>
      </c>
      <c r="BH124" s="4" t="str">
        <f t="shared" si="103"/>
        <v>19000100</v>
      </c>
      <c r="BL124">
        <f t="shared" si="104"/>
        <v>0</v>
      </c>
      <c r="BM124">
        <f t="shared" si="73"/>
        <v>0</v>
      </c>
    </row>
    <row r="125" spans="1:65" ht="16.5" hidden="1" customHeight="1">
      <c r="A125" s="7" t="str">
        <f t="shared" si="105"/>
        <v/>
      </c>
      <c r="B125" s="27"/>
      <c r="C125" s="49"/>
      <c r="D125" s="64"/>
      <c r="E125" s="65"/>
      <c r="F125" s="65"/>
      <c r="G125" s="65"/>
      <c r="H125" s="65"/>
      <c r="I125" s="66"/>
      <c r="J125" s="67"/>
      <c r="K125" s="66"/>
      <c r="L125" s="67"/>
      <c r="M125" s="66"/>
      <c r="N125" s="67"/>
      <c r="O125" s="42"/>
      <c r="P125" s="30"/>
      <c r="Q125" s="7" t="str">
        <f t="shared" si="75"/>
        <v/>
      </c>
      <c r="R125" s="7" t="str">
        <f t="shared" si="76"/>
        <v/>
      </c>
      <c r="S125" s="7" t="str">
        <f t="shared" si="77"/>
        <v/>
      </c>
      <c r="T125" s="7" t="str">
        <f t="shared" si="78"/>
        <v/>
      </c>
      <c r="U125" s="69" t="str">
        <f t="shared" si="79"/>
        <v/>
      </c>
      <c r="V125" s="106"/>
      <c r="W125" s="9"/>
      <c r="X125" s="11">
        <f t="shared" si="80"/>
        <v>0</v>
      </c>
      <c r="Y125" s="11">
        <f t="shared" si="81"/>
        <v>0</v>
      </c>
      <c r="Z125" s="4" t="str">
        <f t="shared" si="108"/>
        <v/>
      </c>
      <c r="AA125" s="4" t="str">
        <f t="shared" si="108"/>
        <v/>
      </c>
      <c r="AC125" s="6">
        <f t="shared" si="106"/>
        <v>0</v>
      </c>
      <c r="AD125" s="6" t="str">
        <f t="shared" si="107"/>
        <v/>
      </c>
      <c r="AF125" s="4">
        <f t="shared" si="83"/>
        <v>0</v>
      </c>
      <c r="AG125" s="4">
        <f t="shared" si="68"/>
        <v>0</v>
      </c>
      <c r="AH125" s="4" t="str">
        <f t="shared" si="74"/>
        <v/>
      </c>
      <c r="AI125" s="4" t="str">
        <f t="shared" si="84"/>
        <v/>
      </c>
      <c r="AJ125" s="11">
        <f t="shared" si="85"/>
        <v>0</v>
      </c>
      <c r="AK125" s="4" t="str">
        <f t="shared" si="70"/>
        <v/>
      </c>
      <c r="AL125" s="4">
        <v>0</v>
      </c>
      <c r="AM125" s="4" t="str">
        <f t="shared" si="86"/>
        <v xml:space="preserve"> </v>
      </c>
      <c r="AN125" s="4" t="str">
        <f t="shared" si="87"/>
        <v xml:space="preserve">  </v>
      </c>
      <c r="AO125" s="4" t="str">
        <f t="shared" si="88"/>
        <v/>
      </c>
      <c r="AP125" s="4" t="str">
        <f t="shared" si="89"/>
        <v/>
      </c>
      <c r="AU125" s="4" t="str">
        <f t="shared" si="90"/>
        <v/>
      </c>
      <c r="AV125" s="4" t="str">
        <f t="shared" si="91"/>
        <v/>
      </c>
      <c r="AW125" s="4" t="str">
        <f t="shared" si="92"/>
        <v/>
      </c>
      <c r="AX125" s="4" t="str">
        <f t="shared" si="93"/>
        <v/>
      </c>
      <c r="AY125" s="4" t="str">
        <f t="shared" si="94"/>
        <v/>
      </c>
      <c r="AZ125" s="4" t="str">
        <f t="shared" si="95"/>
        <v/>
      </c>
      <c r="BA125" s="4" t="str">
        <f t="shared" si="96"/>
        <v/>
      </c>
      <c r="BB125" s="4" t="str">
        <f t="shared" si="97"/>
        <v/>
      </c>
      <c r="BC125" s="4">
        <f t="shared" si="98"/>
        <v>0</v>
      </c>
      <c r="BD125" s="4" t="str">
        <f t="shared" si="99"/>
        <v>999:99.99</v>
      </c>
      <c r="BE125" s="4" t="str">
        <f t="shared" si="100"/>
        <v>999:99.99</v>
      </c>
      <c r="BF125" s="4" t="str">
        <f t="shared" si="101"/>
        <v>999:99.99</v>
      </c>
      <c r="BG125" s="4" t="str">
        <f t="shared" si="102"/>
        <v>999:99.99</v>
      </c>
      <c r="BH125" s="4" t="str">
        <f t="shared" si="103"/>
        <v>19000100</v>
      </c>
      <c r="BL125">
        <f t="shared" si="104"/>
        <v>0</v>
      </c>
      <c r="BM125">
        <f t="shared" si="73"/>
        <v>0</v>
      </c>
    </row>
    <row r="126" spans="1:65" ht="16.5" hidden="1" customHeight="1">
      <c r="A126" s="7" t="str">
        <f t="shared" si="105"/>
        <v/>
      </c>
      <c r="B126" s="27"/>
      <c r="C126" s="49"/>
      <c r="D126" s="64"/>
      <c r="E126" s="65"/>
      <c r="F126" s="65"/>
      <c r="G126" s="65"/>
      <c r="H126" s="65"/>
      <c r="I126" s="66"/>
      <c r="J126" s="67"/>
      <c r="K126" s="66"/>
      <c r="L126" s="67"/>
      <c r="M126" s="66"/>
      <c r="N126" s="67"/>
      <c r="O126" s="42"/>
      <c r="P126" s="30"/>
      <c r="Q126" s="7" t="str">
        <f t="shared" si="75"/>
        <v/>
      </c>
      <c r="R126" s="7" t="str">
        <f t="shared" si="76"/>
        <v/>
      </c>
      <c r="S126" s="7" t="str">
        <f t="shared" si="77"/>
        <v/>
      </c>
      <c r="T126" s="7" t="str">
        <f t="shared" si="78"/>
        <v/>
      </c>
      <c r="U126" s="69" t="str">
        <f t="shared" si="79"/>
        <v/>
      </c>
      <c r="V126" s="106"/>
      <c r="W126" s="9"/>
      <c r="X126" s="11">
        <f t="shared" si="80"/>
        <v>0</v>
      </c>
      <c r="Y126" s="11">
        <f t="shared" si="81"/>
        <v>0</v>
      </c>
      <c r="Z126" s="4" t="str">
        <f t="shared" si="108"/>
        <v/>
      </c>
      <c r="AA126" s="4" t="str">
        <f t="shared" si="108"/>
        <v/>
      </c>
      <c r="AC126" s="6">
        <f t="shared" si="106"/>
        <v>0</v>
      </c>
      <c r="AD126" s="6" t="str">
        <f t="shared" si="107"/>
        <v/>
      </c>
      <c r="AF126" s="4">
        <f t="shared" si="83"/>
        <v>0</v>
      </c>
      <c r="AG126" s="4">
        <f t="shared" si="68"/>
        <v>0</v>
      </c>
      <c r="AH126" s="4" t="str">
        <f t="shared" si="74"/>
        <v/>
      </c>
      <c r="AI126" s="4" t="str">
        <f t="shared" si="84"/>
        <v/>
      </c>
      <c r="AJ126" s="11">
        <f t="shared" si="85"/>
        <v>0</v>
      </c>
      <c r="AK126" s="4" t="str">
        <f t="shared" si="70"/>
        <v/>
      </c>
      <c r="AL126" s="4">
        <v>0</v>
      </c>
      <c r="AM126" s="4" t="str">
        <f t="shared" si="86"/>
        <v xml:space="preserve"> </v>
      </c>
      <c r="AN126" s="4" t="str">
        <f t="shared" si="87"/>
        <v xml:space="preserve">  </v>
      </c>
      <c r="AO126" s="4" t="str">
        <f t="shared" si="88"/>
        <v/>
      </c>
      <c r="AP126" s="4" t="str">
        <f t="shared" si="89"/>
        <v/>
      </c>
      <c r="AU126" s="4" t="str">
        <f t="shared" si="90"/>
        <v/>
      </c>
      <c r="AV126" s="4" t="str">
        <f t="shared" si="91"/>
        <v/>
      </c>
      <c r="AW126" s="4" t="str">
        <f t="shared" si="92"/>
        <v/>
      </c>
      <c r="AX126" s="4" t="str">
        <f t="shared" si="93"/>
        <v/>
      </c>
      <c r="AY126" s="4" t="str">
        <f t="shared" si="94"/>
        <v/>
      </c>
      <c r="AZ126" s="4" t="str">
        <f t="shared" si="95"/>
        <v/>
      </c>
      <c r="BA126" s="4" t="str">
        <f t="shared" si="96"/>
        <v/>
      </c>
      <c r="BB126" s="4" t="str">
        <f t="shared" si="97"/>
        <v/>
      </c>
      <c r="BC126" s="4">
        <f t="shared" si="98"/>
        <v>0</v>
      </c>
      <c r="BD126" s="4" t="str">
        <f t="shared" si="99"/>
        <v>999:99.99</v>
      </c>
      <c r="BE126" s="4" t="str">
        <f t="shared" si="100"/>
        <v>999:99.99</v>
      </c>
      <c r="BF126" s="4" t="str">
        <f t="shared" si="101"/>
        <v>999:99.99</v>
      </c>
      <c r="BG126" s="4" t="str">
        <f t="shared" si="102"/>
        <v>999:99.99</v>
      </c>
      <c r="BH126" s="4" t="str">
        <f t="shared" si="103"/>
        <v>19000100</v>
      </c>
      <c r="BL126">
        <f t="shared" si="104"/>
        <v>0</v>
      </c>
      <c r="BM126">
        <f t="shared" si="73"/>
        <v>0</v>
      </c>
    </row>
    <row r="127" spans="1:65" ht="16.5" hidden="1" customHeight="1">
      <c r="A127" s="7" t="str">
        <f t="shared" si="105"/>
        <v/>
      </c>
      <c r="B127" s="27"/>
      <c r="C127" s="49"/>
      <c r="D127" s="64"/>
      <c r="E127" s="65"/>
      <c r="F127" s="65"/>
      <c r="G127" s="65"/>
      <c r="H127" s="65"/>
      <c r="I127" s="66"/>
      <c r="J127" s="67"/>
      <c r="K127" s="66"/>
      <c r="L127" s="67"/>
      <c r="M127" s="66"/>
      <c r="N127" s="67"/>
      <c r="O127" s="42"/>
      <c r="P127" s="30"/>
      <c r="Q127" s="7" t="str">
        <f t="shared" si="75"/>
        <v/>
      </c>
      <c r="R127" s="7" t="str">
        <f t="shared" si="76"/>
        <v/>
      </c>
      <c r="S127" s="7" t="str">
        <f t="shared" si="77"/>
        <v/>
      </c>
      <c r="T127" s="7" t="str">
        <f t="shared" si="78"/>
        <v/>
      </c>
      <c r="U127" s="69" t="str">
        <f t="shared" si="79"/>
        <v/>
      </c>
      <c r="V127" s="106"/>
      <c r="W127" s="9"/>
      <c r="X127" s="11">
        <f t="shared" si="80"/>
        <v>0</v>
      </c>
      <c r="Y127" s="11">
        <f t="shared" si="81"/>
        <v>0</v>
      </c>
      <c r="Z127" s="4" t="str">
        <f t="shared" si="108"/>
        <v/>
      </c>
      <c r="AA127" s="4" t="str">
        <f t="shared" si="108"/>
        <v/>
      </c>
      <c r="AC127" s="6">
        <f t="shared" si="106"/>
        <v>0</v>
      </c>
      <c r="AD127" s="6" t="str">
        <f t="shared" si="107"/>
        <v/>
      </c>
      <c r="AF127" s="4">
        <f t="shared" si="83"/>
        <v>0</v>
      </c>
      <c r="AG127" s="4">
        <f t="shared" si="68"/>
        <v>0</v>
      </c>
      <c r="AH127" s="4" t="str">
        <f t="shared" si="74"/>
        <v/>
      </c>
      <c r="AI127" s="4" t="str">
        <f t="shared" si="84"/>
        <v/>
      </c>
      <c r="AJ127" s="11">
        <f t="shared" si="85"/>
        <v>0</v>
      </c>
      <c r="AK127" s="4" t="str">
        <f t="shared" si="70"/>
        <v/>
      </c>
      <c r="AL127" s="4">
        <v>0</v>
      </c>
      <c r="AM127" s="4" t="str">
        <f t="shared" si="86"/>
        <v xml:space="preserve"> </v>
      </c>
      <c r="AN127" s="4" t="str">
        <f t="shared" si="87"/>
        <v xml:space="preserve">  </v>
      </c>
      <c r="AO127" s="4" t="str">
        <f t="shared" si="88"/>
        <v/>
      </c>
      <c r="AP127" s="4" t="str">
        <f t="shared" si="89"/>
        <v/>
      </c>
      <c r="AU127" s="4" t="str">
        <f t="shared" si="90"/>
        <v/>
      </c>
      <c r="AV127" s="4" t="str">
        <f t="shared" si="91"/>
        <v/>
      </c>
      <c r="AW127" s="4" t="str">
        <f t="shared" si="92"/>
        <v/>
      </c>
      <c r="AX127" s="4" t="str">
        <f t="shared" si="93"/>
        <v/>
      </c>
      <c r="AY127" s="4" t="str">
        <f t="shared" si="94"/>
        <v/>
      </c>
      <c r="AZ127" s="4" t="str">
        <f t="shared" si="95"/>
        <v/>
      </c>
      <c r="BA127" s="4" t="str">
        <f t="shared" si="96"/>
        <v/>
      </c>
      <c r="BB127" s="4" t="str">
        <f t="shared" si="97"/>
        <v/>
      </c>
      <c r="BC127" s="4">
        <f t="shared" si="98"/>
        <v>0</v>
      </c>
      <c r="BD127" s="4" t="str">
        <f t="shared" si="99"/>
        <v>999:99.99</v>
      </c>
      <c r="BE127" s="4" t="str">
        <f t="shared" si="100"/>
        <v>999:99.99</v>
      </c>
      <c r="BF127" s="4" t="str">
        <f t="shared" si="101"/>
        <v>999:99.99</v>
      </c>
      <c r="BG127" s="4" t="str">
        <f t="shared" si="102"/>
        <v>999:99.99</v>
      </c>
      <c r="BH127" s="4" t="str">
        <f t="shared" si="103"/>
        <v>19000100</v>
      </c>
      <c r="BL127">
        <f t="shared" si="104"/>
        <v>0</v>
      </c>
      <c r="BM127">
        <f t="shared" si="73"/>
        <v>0</v>
      </c>
    </row>
    <row r="128" spans="1:65" ht="16.5" hidden="1" customHeight="1">
      <c r="A128" s="7" t="str">
        <f t="shared" si="105"/>
        <v/>
      </c>
      <c r="B128" s="27"/>
      <c r="C128" s="49"/>
      <c r="D128" s="64"/>
      <c r="E128" s="65"/>
      <c r="F128" s="65"/>
      <c r="G128" s="65"/>
      <c r="H128" s="65"/>
      <c r="I128" s="66"/>
      <c r="J128" s="67"/>
      <c r="K128" s="66"/>
      <c r="L128" s="67"/>
      <c r="M128" s="66"/>
      <c r="N128" s="67"/>
      <c r="O128" s="42"/>
      <c r="P128" s="30"/>
      <c r="Q128" s="7" t="str">
        <f t="shared" si="75"/>
        <v/>
      </c>
      <c r="R128" s="7" t="str">
        <f t="shared" si="76"/>
        <v/>
      </c>
      <c r="S128" s="7" t="str">
        <f t="shared" si="77"/>
        <v/>
      </c>
      <c r="T128" s="7" t="str">
        <f t="shared" si="78"/>
        <v/>
      </c>
      <c r="U128" s="69" t="str">
        <f t="shared" si="79"/>
        <v/>
      </c>
      <c r="V128" s="106"/>
      <c r="W128" s="9"/>
      <c r="X128" s="11">
        <f t="shared" si="80"/>
        <v>0</v>
      </c>
      <c r="Y128" s="11">
        <f t="shared" si="81"/>
        <v>0</v>
      </c>
      <c r="Z128" s="4" t="str">
        <f t="shared" si="108"/>
        <v/>
      </c>
      <c r="AA128" s="4" t="str">
        <f t="shared" si="108"/>
        <v/>
      </c>
      <c r="AC128" s="6">
        <f t="shared" si="106"/>
        <v>0</v>
      </c>
      <c r="AD128" s="6" t="str">
        <f t="shared" si="107"/>
        <v/>
      </c>
      <c r="AF128" s="4">
        <f t="shared" si="83"/>
        <v>0</v>
      </c>
      <c r="AG128" s="4">
        <f t="shared" si="68"/>
        <v>0</v>
      </c>
      <c r="AH128" s="4" t="str">
        <f t="shared" si="74"/>
        <v/>
      </c>
      <c r="AI128" s="4" t="str">
        <f t="shared" si="84"/>
        <v/>
      </c>
      <c r="AJ128" s="11">
        <f t="shared" si="85"/>
        <v>0</v>
      </c>
      <c r="AK128" s="4" t="str">
        <f t="shared" si="70"/>
        <v/>
      </c>
      <c r="AL128" s="4">
        <v>0</v>
      </c>
      <c r="AM128" s="4" t="str">
        <f t="shared" si="86"/>
        <v xml:space="preserve"> </v>
      </c>
      <c r="AN128" s="4" t="str">
        <f t="shared" si="87"/>
        <v xml:space="preserve">  </v>
      </c>
      <c r="AO128" s="4" t="str">
        <f t="shared" si="88"/>
        <v/>
      </c>
      <c r="AP128" s="4" t="str">
        <f t="shared" si="89"/>
        <v/>
      </c>
      <c r="AU128" s="4" t="str">
        <f t="shared" si="90"/>
        <v/>
      </c>
      <c r="AV128" s="4" t="str">
        <f t="shared" si="91"/>
        <v/>
      </c>
      <c r="AW128" s="4" t="str">
        <f t="shared" si="92"/>
        <v/>
      </c>
      <c r="AX128" s="4" t="str">
        <f t="shared" si="93"/>
        <v/>
      </c>
      <c r="AY128" s="4" t="str">
        <f t="shared" si="94"/>
        <v/>
      </c>
      <c r="AZ128" s="4" t="str">
        <f t="shared" si="95"/>
        <v/>
      </c>
      <c r="BA128" s="4" t="str">
        <f t="shared" si="96"/>
        <v/>
      </c>
      <c r="BB128" s="4" t="str">
        <f t="shared" si="97"/>
        <v/>
      </c>
      <c r="BC128" s="4">
        <f t="shared" si="98"/>
        <v>0</v>
      </c>
      <c r="BD128" s="4" t="str">
        <f t="shared" si="99"/>
        <v>999:99.99</v>
      </c>
      <c r="BE128" s="4" t="str">
        <f t="shared" si="100"/>
        <v>999:99.99</v>
      </c>
      <c r="BF128" s="4" t="str">
        <f t="shared" si="101"/>
        <v>999:99.99</v>
      </c>
      <c r="BG128" s="4" t="str">
        <f t="shared" si="102"/>
        <v>999:99.99</v>
      </c>
      <c r="BH128" s="4" t="str">
        <f t="shared" si="103"/>
        <v>19000100</v>
      </c>
      <c r="BL128">
        <f t="shared" si="104"/>
        <v>0</v>
      </c>
      <c r="BM128">
        <f t="shared" si="73"/>
        <v>0</v>
      </c>
    </row>
    <row r="129" spans="1:65" ht="16.5" hidden="1" customHeight="1">
      <c r="A129" s="7" t="str">
        <f t="shared" si="105"/>
        <v/>
      </c>
      <c r="B129" s="27"/>
      <c r="C129" s="49"/>
      <c r="D129" s="64"/>
      <c r="E129" s="65"/>
      <c r="F129" s="65"/>
      <c r="G129" s="65"/>
      <c r="H129" s="65"/>
      <c r="I129" s="66"/>
      <c r="J129" s="67"/>
      <c r="K129" s="66"/>
      <c r="L129" s="67"/>
      <c r="M129" s="66"/>
      <c r="N129" s="67"/>
      <c r="O129" s="42"/>
      <c r="P129" s="30"/>
      <c r="Q129" s="7" t="str">
        <f t="shared" si="75"/>
        <v/>
      </c>
      <c r="R129" s="7" t="str">
        <f t="shared" si="76"/>
        <v/>
      </c>
      <c r="S129" s="7" t="str">
        <f t="shared" si="77"/>
        <v/>
      </c>
      <c r="T129" s="7" t="str">
        <f t="shared" si="78"/>
        <v/>
      </c>
      <c r="U129" s="69" t="str">
        <f t="shared" si="79"/>
        <v/>
      </c>
      <c r="V129" s="106"/>
      <c r="W129" s="9"/>
      <c r="X129" s="11">
        <f t="shared" si="80"/>
        <v>0</v>
      </c>
      <c r="Y129" s="11">
        <f t="shared" si="81"/>
        <v>0</v>
      </c>
      <c r="Z129" s="4" t="str">
        <f t="shared" si="108"/>
        <v/>
      </c>
      <c r="AA129" s="4" t="str">
        <f t="shared" si="108"/>
        <v/>
      </c>
      <c r="AC129" s="6">
        <f t="shared" si="106"/>
        <v>0</v>
      </c>
      <c r="AD129" s="6" t="str">
        <f t="shared" si="107"/>
        <v/>
      </c>
      <c r="AF129" s="4">
        <f t="shared" si="83"/>
        <v>0</v>
      </c>
      <c r="AG129" s="4">
        <f t="shared" si="68"/>
        <v>0</v>
      </c>
      <c r="AH129" s="4" t="str">
        <f t="shared" si="74"/>
        <v/>
      </c>
      <c r="AI129" s="4" t="str">
        <f t="shared" si="84"/>
        <v/>
      </c>
      <c r="AJ129" s="11">
        <f t="shared" si="85"/>
        <v>0</v>
      </c>
      <c r="AK129" s="4" t="str">
        <f t="shared" si="70"/>
        <v/>
      </c>
      <c r="AL129" s="4">
        <v>0</v>
      </c>
      <c r="AM129" s="4" t="str">
        <f t="shared" si="86"/>
        <v xml:space="preserve"> </v>
      </c>
      <c r="AN129" s="4" t="str">
        <f t="shared" si="87"/>
        <v xml:space="preserve">  </v>
      </c>
      <c r="AO129" s="4" t="str">
        <f t="shared" si="88"/>
        <v/>
      </c>
      <c r="AP129" s="4" t="str">
        <f t="shared" si="89"/>
        <v/>
      </c>
      <c r="AU129" s="4" t="str">
        <f t="shared" si="90"/>
        <v/>
      </c>
      <c r="AV129" s="4" t="str">
        <f t="shared" si="91"/>
        <v/>
      </c>
      <c r="AW129" s="4" t="str">
        <f t="shared" si="92"/>
        <v/>
      </c>
      <c r="AX129" s="4" t="str">
        <f t="shared" si="93"/>
        <v/>
      </c>
      <c r="AY129" s="4" t="str">
        <f t="shared" si="94"/>
        <v/>
      </c>
      <c r="AZ129" s="4" t="str">
        <f t="shared" si="95"/>
        <v/>
      </c>
      <c r="BA129" s="4" t="str">
        <f t="shared" si="96"/>
        <v/>
      </c>
      <c r="BB129" s="4" t="str">
        <f t="shared" si="97"/>
        <v/>
      </c>
      <c r="BC129" s="4">
        <f t="shared" si="98"/>
        <v>0</v>
      </c>
      <c r="BD129" s="4" t="str">
        <f t="shared" si="99"/>
        <v>999:99.99</v>
      </c>
      <c r="BE129" s="4" t="str">
        <f t="shared" si="100"/>
        <v>999:99.99</v>
      </c>
      <c r="BF129" s="4" t="str">
        <f t="shared" si="101"/>
        <v>999:99.99</v>
      </c>
      <c r="BG129" s="4" t="str">
        <f t="shared" si="102"/>
        <v>999:99.99</v>
      </c>
      <c r="BH129" s="4" t="str">
        <f t="shared" si="103"/>
        <v>19000100</v>
      </c>
      <c r="BL129">
        <f t="shared" si="104"/>
        <v>0</v>
      </c>
      <c r="BM129">
        <f t="shared" si="73"/>
        <v>0</v>
      </c>
    </row>
    <row r="130" spans="1:65" ht="16.5" hidden="1" customHeight="1">
      <c r="A130" s="7" t="str">
        <f t="shared" si="105"/>
        <v/>
      </c>
      <c r="B130" s="27"/>
      <c r="C130" s="49"/>
      <c r="D130" s="64"/>
      <c r="E130" s="65"/>
      <c r="F130" s="65"/>
      <c r="G130" s="65"/>
      <c r="H130" s="65"/>
      <c r="I130" s="66"/>
      <c r="J130" s="67"/>
      <c r="K130" s="66"/>
      <c r="L130" s="67"/>
      <c r="M130" s="66"/>
      <c r="N130" s="67"/>
      <c r="O130" s="42"/>
      <c r="P130" s="30"/>
      <c r="Q130" s="7" t="str">
        <f t="shared" si="75"/>
        <v/>
      </c>
      <c r="R130" s="7" t="str">
        <f t="shared" si="76"/>
        <v/>
      </c>
      <c r="S130" s="7" t="str">
        <f t="shared" si="77"/>
        <v/>
      </c>
      <c r="T130" s="7" t="str">
        <f t="shared" si="78"/>
        <v/>
      </c>
      <c r="U130" s="69" t="str">
        <f t="shared" si="79"/>
        <v/>
      </c>
      <c r="V130" s="106"/>
      <c r="W130" s="9"/>
      <c r="X130" s="11">
        <f t="shared" si="80"/>
        <v>0</v>
      </c>
      <c r="Y130" s="11">
        <f t="shared" si="81"/>
        <v>0</v>
      </c>
      <c r="Z130" s="4" t="str">
        <f t="shared" si="108"/>
        <v/>
      </c>
      <c r="AA130" s="4" t="str">
        <f t="shared" si="108"/>
        <v/>
      </c>
      <c r="AC130" s="6">
        <f t="shared" si="106"/>
        <v>0</v>
      </c>
      <c r="AD130" s="6" t="str">
        <f t="shared" si="107"/>
        <v/>
      </c>
      <c r="AF130" s="4">
        <f t="shared" si="83"/>
        <v>0</v>
      </c>
      <c r="AG130" s="4">
        <f t="shared" si="68"/>
        <v>0</v>
      </c>
      <c r="AH130" s="4" t="str">
        <f t="shared" si="74"/>
        <v/>
      </c>
      <c r="AI130" s="4" t="str">
        <f t="shared" si="84"/>
        <v/>
      </c>
      <c r="AJ130" s="11">
        <f t="shared" si="85"/>
        <v>0</v>
      </c>
      <c r="AK130" s="4" t="str">
        <f t="shared" si="70"/>
        <v/>
      </c>
      <c r="AL130" s="4">
        <v>0</v>
      </c>
      <c r="AM130" s="4" t="str">
        <f t="shared" si="86"/>
        <v xml:space="preserve"> </v>
      </c>
      <c r="AN130" s="4" t="str">
        <f t="shared" si="87"/>
        <v xml:space="preserve">  </v>
      </c>
      <c r="AO130" s="4" t="str">
        <f t="shared" si="88"/>
        <v/>
      </c>
      <c r="AP130" s="4" t="str">
        <f t="shared" si="89"/>
        <v/>
      </c>
      <c r="AU130" s="4" t="str">
        <f t="shared" si="90"/>
        <v/>
      </c>
      <c r="AV130" s="4" t="str">
        <f t="shared" si="91"/>
        <v/>
      </c>
      <c r="AW130" s="4" t="str">
        <f t="shared" si="92"/>
        <v/>
      </c>
      <c r="AX130" s="4" t="str">
        <f t="shared" si="93"/>
        <v/>
      </c>
      <c r="AY130" s="4" t="str">
        <f t="shared" si="94"/>
        <v/>
      </c>
      <c r="AZ130" s="4" t="str">
        <f t="shared" si="95"/>
        <v/>
      </c>
      <c r="BA130" s="4" t="str">
        <f t="shared" si="96"/>
        <v/>
      </c>
      <c r="BB130" s="4" t="str">
        <f t="shared" si="97"/>
        <v/>
      </c>
      <c r="BC130" s="4">
        <f t="shared" si="98"/>
        <v>0</v>
      </c>
      <c r="BD130" s="4" t="str">
        <f t="shared" si="99"/>
        <v>999:99.99</v>
      </c>
      <c r="BE130" s="4" t="str">
        <f t="shared" si="100"/>
        <v>999:99.99</v>
      </c>
      <c r="BF130" s="4" t="str">
        <f t="shared" si="101"/>
        <v>999:99.99</v>
      </c>
      <c r="BG130" s="4" t="str">
        <f t="shared" si="102"/>
        <v>999:99.99</v>
      </c>
      <c r="BH130" s="4" t="str">
        <f t="shared" si="103"/>
        <v>19000100</v>
      </c>
      <c r="BL130">
        <f t="shared" si="104"/>
        <v>0</v>
      </c>
      <c r="BM130">
        <f t="shared" si="73"/>
        <v>0</v>
      </c>
    </row>
    <row r="131" spans="1:65" ht="16.5" hidden="1" customHeight="1">
      <c r="A131" s="7" t="str">
        <f t="shared" si="105"/>
        <v/>
      </c>
      <c r="B131" s="27"/>
      <c r="C131" s="49"/>
      <c r="D131" s="64"/>
      <c r="E131" s="65"/>
      <c r="F131" s="65"/>
      <c r="G131" s="65"/>
      <c r="H131" s="65"/>
      <c r="I131" s="66"/>
      <c r="J131" s="67"/>
      <c r="K131" s="66"/>
      <c r="L131" s="67"/>
      <c r="M131" s="66"/>
      <c r="N131" s="67"/>
      <c r="O131" s="42"/>
      <c r="P131" s="30"/>
      <c r="Q131" s="7" t="str">
        <f t="shared" si="75"/>
        <v/>
      </c>
      <c r="R131" s="7" t="str">
        <f t="shared" si="76"/>
        <v/>
      </c>
      <c r="S131" s="7" t="str">
        <f t="shared" si="77"/>
        <v/>
      </c>
      <c r="T131" s="7" t="str">
        <f t="shared" si="78"/>
        <v/>
      </c>
      <c r="U131" s="69" t="str">
        <f t="shared" si="79"/>
        <v/>
      </c>
      <c r="V131" s="106"/>
      <c r="W131" s="9"/>
      <c r="X131" s="11">
        <f t="shared" si="80"/>
        <v>0</v>
      </c>
      <c r="Y131" s="11">
        <f t="shared" si="81"/>
        <v>0</v>
      </c>
      <c r="Z131" s="4" t="str">
        <f t="shared" si="108"/>
        <v/>
      </c>
      <c r="AA131" s="4" t="str">
        <f t="shared" si="108"/>
        <v/>
      </c>
      <c r="AC131" s="6">
        <f t="shared" si="106"/>
        <v>0</v>
      </c>
      <c r="AD131" s="6" t="str">
        <f t="shared" si="107"/>
        <v/>
      </c>
      <c r="AF131" s="4">
        <f t="shared" si="83"/>
        <v>0</v>
      </c>
      <c r="AG131" s="4">
        <f t="shared" si="68"/>
        <v>0</v>
      </c>
      <c r="AH131" s="4" t="str">
        <f t="shared" si="74"/>
        <v/>
      </c>
      <c r="AI131" s="4" t="str">
        <f t="shared" si="84"/>
        <v/>
      </c>
      <c r="AJ131" s="11">
        <f t="shared" si="85"/>
        <v>0</v>
      </c>
      <c r="AK131" s="4" t="str">
        <f t="shared" si="70"/>
        <v/>
      </c>
      <c r="AL131" s="4">
        <v>0</v>
      </c>
      <c r="AM131" s="4" t="str">
        <f t="shared" si="86"/>
        <v xml:space="preserve"> </v>
      </c>
      <c r="AN131" s="4" t="str">
        <f t="shared" si="87"/>
        <v xml:space="preserve">  </v>
      </c>
      <c r="AO131" s="4" t="str">
        <f t="shared" si="88"/>
        <v/>
      </c>
      <c r="AP131" s="4" t="str">
        <f t="shared" si="89"/>
        <v/>
      </c>
      <c r="AU131" s="4" t="str">
        <f t="shared" si="90"/>
        <v/>
      </c>
      <c r="AV131" s="4" t="str">
        <f t="shared" si="91"/>
        <v/>
      </c>
      <c r="AW131" s="4" t="str">
        <f t="shared" si="92"/>
        <v/>
      </c>
      <c r="AX131" s="4" t="str">
        <f t="shared" si="93"/>
        <v/>
      </c>
      <c r="AY131" s="4" t="str">
        <f t="shared" si="94"/>
        <v/>
      </c>
      <c r="AZ131" s="4" t="str">
        <f t="shared" si="95"/>
        <v/>
      </c>
      <c r="BA131" s="4" t="str">
        <f t="shared" si="96"/>
        <v/>
      </c>
      <c r="BB131" s="4" t="str">
        <f t="shared" si="97"/>
        <v/>
      </c>
      <c r="BC131" s="4">
        <f t="shared" si="98"/>
        <v>0</v>
      </c>
      <c r="BD131" s="4" t="str">
        <f t="shared" si="99"/>
        <v>999:99.99</v>
      </c>
      <c r="BE131" s="4" t="str">
        <f t="shared" si="100"/>
        <v>999:99.99</v>
      </c>
      <c r="BF131" s="4" t="str">
        <f t="shared" si="101"/>
        <v>999:99.99</v>
      </c>
      <c r="BG131" s="4" t="str">
        <f t="shared" si="102"/>
        <v>999:99.99</v>
      </c>
      <c r="BH131" s="4" t="str">
        <f t="shared" si="103"/>
        <v>19000100</v>
      </c>
      <c r="BL131">
        <f t="shared" si="104"/>
        <v>0</v>
      </c>
      <c r="BM131">
        <f t="shared" si="73"/>
        <v>0</v>
      </c>
    </row>
    <row r="132" spans="1:65" ht="16.5" hidden="1" customHeight="1">
      <c r="A132" s="7" t="str">
        <f t="shared" si="105"/>
        <v/>
      </c>
      <c r="B132" s="27"/>
      <c r="C132" s="49"/>
      <c r="D132" s="64"/>
      <c r="E132" s="65"/>
      <c r="F132" s="65"/>
      <c r="G132" s="65"/>
      <c r="H132" s="65"/>
      <c r="I132" s="66"/>
      <c r="J132" s="67"/>
      <c r="K132" s="66"/>
      <c r="L132" s="67"/>
      <c r="M132" s="66"/>
      <c r="N132" s="67"/>
      <c r="O132" s="42"/>
      <c r="P132" s="30"/>
      <c r="Q132" s="7" t="str">
        <f t="shared" si="75"/>
        <v/>
      </c>
      <c r="R132" s="7" t="str">
        <f t="shared" si="76"/>
        <v/>
      </c>
      <c r="S132" s="7" t="str">
        <f t="shared" si="77"/>
        <v/>
      </c>
      <c r="T132" s="7" t="str">
        <f t="shared" si="78"/>
        <v/>
      </c>
      <c r="U132" s="69" t="str">
        <f t="shared" si="79"/>
        <v/>
      </c>
      <c r="V132" s="106"/>
      <c r="W132" s="9"/>
      <c r="X132" s="11">
        <f t="shared" si="80"/>
        <v>0</v>
      </c>
      <c r="Y132" s="11">
        <f t="shared" si="81"/>
        <v>0</v>
      </c>
      <c r="Z132" s="4" t="str">
        <f t="shared" si="108"/>
        <v/>
      </c>
      <c r="AA132" s="4" t="str">
        <f t="shared" si="108"/>
        <v/>
      </c>
      <c r="AC132" s="6">
        <f t="shared" si="106"/>
        <v>0</v>
      </c>
      <c r="AD132" s="6" t="str">
        <f t="shared" si="107"/>
        <v/>
      </c>
      <c r="AF132" s="4">
        <f t="shared" si="83"/>
        <v>0</v>
      </c>
      <c r="AG132" s="4">
        <f t="shared" si="68"/>
        <v>0</v>
      </c>
      <c r="AH132" s="4" t="str">
        <f t="shared" si="74"/>
        <v/>
      </c>
      <c r="AI132" s="4" t="str">
        <f t="shared" si="84"/>
        <v/>
      </c>
      <c r="AJ132" s="11">
        <f t="shared" si="85"/>
        <v>0</v>
      </c>
      <c r="AK132" s="4" t="str">
        <f t="shared" si="70"/>
        <v/>
      </c>
      <c r="AL132" s="4">
        <v>0</v>
      </c>
      <c r="AM132" s="4" t="str">
        <f t="shared" si="86"/>
        <v xml:space="preserve"> </v>
      </c>
      <c r="AN132" s="4" t="str">
        <f t="shared" si="87"/>
        <v xml:space="preserve">  </v>
      </c>
      <c r="AO132" s="4" t="str">
        <f t="shared" si="88"/>
        <v/>
      </c>
      <c r="AP132" s="4" t="str">
        <f t="shared" si="89"/>
        <v/>
      </c>
      <c r="AU132" s="4" t="str">
        <f t="shared" si="90"/>
        <v/>
      </c>
      <c r="AV132" s="4" t="str">
        <f t="shared" si="91"/>
        <v/>
      </c>
      <c r="AW132" s="4" t="str">
        <f t="shared" si="92"/>
        <v/>
      </c>
      <c r="AX132" s="4" t="str">
        <f t="shared" si="93"/>
        <v/>
      </c>
      <c r="AY132" s="4" t="str">
        <f t="shared" si="94"/>
        <v/>
      </c>
      <c r="AZ132" s="4" t="str">
        <f t="shared" si="95"/>
        <v/>
      </c>
      <c r="BA132" s="4" t="str">
        <f t="shared" si="96"/>
        <v/>
      </c>
      <c r="BB132" s="4" t="str">
        <f t="shared" si="97"/>
        <v/>
      </c>
      <c r="BC132" s="4">
        <f t="shared" si="98"/>
        <v>0</v>
      </c>
      <c r="BD132" s="4" t="str">
        <f t="shared" si="99"/>
        <v>999:99.99</v>
      </c>
      <c r="BE132" s="4" t="str">
        <f t="shared" si="100"/>
        <v>999:99.99</v>
      </c>
      <c r="BF132" s="4" t="str">
        <f t="shared" si="101"/>
        <v>999:99.99</v>
      </c>
      <c r="BG132" s="4" t="str">
        <f t="shared" si="102"/>
        <v>999:99.99</v>
      </c>
      <c r="BH132" s="4" t="str">
        <f t="shared" si="103"/>
        <v>19000100</v>
      </c>
      <c r="BL132">
        <f t="shared" si="104"/>
        <v>0</v>
      </c>
      <c r="BM132">
        <f t="shared" si="73"/>
        <v>0</v>
      </c>
    </row>
    <row r="133" spans="1:65" ht="16.5" hidden="1" customHeight="1">
      <c r="A133" s="7" t="str">
        <f t="shared" si="105"/>
        <v/>
      </c>
      <c r="B133" s="27"/>
      <c r="C133" s="49"/>
      <c r="D133" s="64"/>
      <c r="E133" s="65"/>
      <c r="F133" s="65"/>
      <c r="G133" s="65"/>
      <c r="H133" s="65"/>
      <c r="I133" s="66"/>
      <c r="J133" s="67"/>
      <c r="K133" s="66"/>
      <c r="L133" s="67"/>
      <c r="M133" s="66"/>
      <c r="N133" s="67"/>
      <c r="O133" s="42"/>
      <c r="P133" s="30"/>
      <c r="Q133" s="7" t="str">
        <f t="shared" si="75"/>
        <v/>
      </c>
      <c r="R133" s="7" t="str">
        <f t="shared" si="76"/>
        <v/>
      </c>
      <c r="S133" s="7" t="str">
        <f t="shared" si="77"/>
        <v/>
      </c>
      <c r="T133" s="7" t="str">
        <f t="shared" si="78"/>
        <v/>
      </c>
      <c r="U133" s="69" t="str">
        <f t="shared" si="79"/>
        <v/>
      </c>
      <c r="V133" s="106"/>
      <c r="W133" s="9"/>
      <c r="X133" s="11">
        <f t="shared" si="80"/>
        <v>0</v>
      </c>
      <c r="Y133" s="11">
        <f t="shared" si="81"/>
        <v>0</v>
      </c>
      <c r="Z133" s="4" t="str">
        <f t="shared" si="108"/>
        <v/>
      </c>
      <c r="AA133" s="4" t="str">
        <f t="shared" si="108"/>
        <v/>
      </c>
      <c r="AC133" s="6">
        <f t="shared" si="106"/>
        <v>0</v>
      </c>
      <c r="AD133" s="6" t="str">
        <f t="shared" si="107"/>
        <v/>
      </c>
      <c r="AF133" s="4">
        <f t="shared" si="83"/>
        <v>0</v>
      </c>
      <c r="AG133" s="4">
        <f t="shared" si="68"/>
        <v>0</v>
      </c>
      <c r="AH133" s="4" t="str">
        <f t="shared" si="74"/>
        <v/>
      </c>
      <c r="AI133" s="4" t="str">
        <f t="shared" si="84"/>
        <v/>
      </c>
      <c r="AJ133" s="11">
        <f t="shared" si="85"/>
        <v>0</v>
      </c>
      <c r="AK133" s="4" t="str">
        <f t="shared" si="70"/>
        <v/>
      </c>
      <c r="AL133" s="4">
        <v>0</v>
      </c>
      <c r="AM133" s="4" t="str">
        <f t="shared" si="86"/>
        <v xml:space="preserve"> </v>
      </c>
      <c r="AN133" s="4" t="str">
        <f t="shared" si="87"/>
        <v xml:space="preserve">  </v>
      </c>
      <c r="AO133" s="4" t="str">
        <f t="shared" si="88"/>
        <v/>
      </c>
      <c r="AP133" s="4" t="str">
        <f t="shared" si="89"/>
        <v/>
      </c>
      <c r="AU133" s="4" t="str">
        <f t="shared" si="90"/>
        <v/>
      </c>
      <c r="AV133" s="4" t="str">
        <f t="shared" si="91"/>
        <v/>
      </c>
      <c r="AW133" s="4" t="str">
        <f t="shared" si="92"/>
        <v/>
      </c>
      <c r="AX133" s="4" t="str">
        <f t="shared" si="93"/>
        <v/>
      </c>
      <c r="AY133" s="4" t="str">
        <f t="shared" si="94"/>
        <v/>
      </c>
      <c r="AZ133" s="4" t="str">
        <f t="shared" si="95"/>
        <v/>
      </c>
      <c r="BA133" s="4" t="str">
        <f t="shared" si="96"/>
        <v/>
      </c>
      <c r="BB133" s="4" t="str">
        <f t="shared" si="97"/>
        <v/>
      </c>
      <c r="BC133" s="4">
        <f t="shared" si="98"/>
        <v>0</v>
      </c>
      <c r="BD133" s="4" t="str">
        <f t="shared" si="99"/>
        <v>999:99.99</v>
      </c>
      <c r="BE133" s="4" t="str">
        <f t="shared" si="100"/>
        <v>999:99.99</v>
      </c>
      <c r="BF133" s="4" t="str">
        <f t="shared" si="101"/>
        <v>999:99.99</v>
      </c>
      <c r="BG133" s="4" t="str">
        <f t="shared" si="102"/>
        <v>999:99.99</v>
      </c>
      <c r="BH133" s="4" t="str">
        <f t="shared" si="103"/>
        <v>19000100</v>
      </c>
      <c r="BL133">
        <f t="shared" si="104"/>
        <v>0</v>
      </c>
      <c r="BM133">
        <f t="shared" si="73"/>
        <v>0</v>
      </c>
    </row>
    <row r="134" spans="1:65" ht="16.5" hidden="1" customHeight="1">
      <c r="A134" s="7" t="str">
        <f t="shared" si="105"/>
        <v/>
      </c>
      <c r="B134" s="27"/>
      <c r="C134" s="49"/>
      <c r="D134" s="64"/>
      <c r="E134" s="65"/>
      <c r="F134" s="65"/>
      <c r="G134" s="65"/>
      <c r="H134" s="65"/>
      <c r="I134" s="66"/>
      <c r="J134" s="67"/>
      <c r="K134" s="66"/>
      <c r="L134" s="67"/>
      <c r="M134" s="66"/>
      <c r="N134" s="67"/>
      <c r="O134" s="42"/>
      <c r="P134" s="30"/>
      <c r="Q134" s="7" t="str">
        <f t="shared" si="75"/>
        <v/>
      </c>
      <c r="R134" s="7" t="str">
        <f t="shared" si="76"/>
        <v/>
      </c>
      <c r="S134" s="7" t="str">
        <f t="shared" si="77"/>
        <v/>
      </c>
      <c r="T134" s="7" t="str">
        <f t="shared" si="78"/>
        <v/>
      </c>
      <c r="U134" s="69" t="str">
        <f t="shared" si="79"/>
        <v/>
      </c>
      <c r="V134" s="106"/>
      <c r="W134" s="9"/>
      <c r="X134" s="11">
        <f t="shared" si="80"/>
        <v>0</v>
      </c>
      <c r="Y134" s="11">
        <f t="shared" si="81"/>
        <v>0</v>
      </c>
      <c r="Z134" s="4" t="str">
        <f t="shared" si="108"/>
        <v/>
      </c>
      <c r="AA134" s="4" t="str">
        <f t="shared" si="108"/>
        <v/>
      </c>
      <c r="AC134" s="6">
        <f t="shared" si="106"/>
        <v>0</v>
      </c>
      <c r="AD134" s="6" t="str">
        <f t="shared" si="107"/>
        <v/>
      </c>
      <c r="AF134" s="4">
        <f t="shared" si="83"/>
        <v>0</v>
      </c>
      <c r="AG134" s="4">
        <f t="shared" si="68"/>
        <v>0</v>
      </c>
      <c r="AH134" s="4" t="str">
        <f t="shared" si="74"/>
        <v/>
      </c>
      <c r="AI134" s="4" t="str">
        <f t="shared" si="84"/>
        <v/>
      </c>
      <c r="AJ134" s="11">
        <f t="shared" si="85"/>
        <v>0</v>
      </c>
      <c r="AK134" s="4" t="str">
        <f t="shared" si="70"/>
        <v/>
      </c>
      <c r="AL134" s="4">
        <v>0</v>
      </c>
      <c r="AM134" s="4" t="str">
        <f t="shared" si="86"/>
        <v xml:space="preserve"> </v>
      </c>
      <c r="AN134" s="4" t="str">
        <f t="shared" si="87"/>
        <v xml:space="preserve">  </v>
      </c>
      <c r="AO134" s="4" t="str">
        <f t="shared" si="88"/>
        <v/>
      </c>
      <c r="AP134" s="4" t="str">
        <f t="shared" si="89"/>
        <v/>
      </c>
      <c r="AU134" s="4" t="str">
        <f t="shared" si="90"/>
        <v/>
      </c>
      <c r="AV134" s="4" t="str">
        <f t="shared" si="91"/>
        <v/>
      </c>
      <c r="AW134" s="4" t="str">
        <f t="shared" si="92"/>
        <v/>
      </c>
      <c r="AX134" s="4" t="str">
        <f t="shared" si="93"/>
        <v/>
      </c>
      <c r="AY134" s="4" t="str">
        <f t="shared" si="94"/>
        <v/>
      </c>
      <c r="AZ134" s="4" t="str">
        <f t="shared" si="95"/>
        <v/>
      </c>
      <c r="BA134" s="4" t="str">
        <f t="shared" si="96"/>
        <v/>
      </c>
      <c r="BB134" s="4" t="str">
        <f t="shared" si="97"/>
        <v/>
      </c>
      <c r="BC134" s="4">
        <f t="shared" si="98"/>
        <v>0</v>
      </c>
      <c r="BD134" s="4" t="str">
        <f t="shared" si="99"/>
        <v>999:99.99</v>
      </c>
      <c r="BE134" s="4" t="str">
        <f t="shared" si="100"/>
        <v>999:99.99</v>
      </c>
      <c r="BF134" s="4" t="str">
        <f t="shared" si="101"/>
        <v>999:99.99</v>
      </c>
      <c r="BG134" s="4" t="str">
        <f t="shared" si="102"/>
        <v>999:99.99</v>
      </c>
      <c r="BH134" s="4" t="str">
        <f t="shared" si="103"/>
        <v>19000100</v>
      </c>
      <c r="BL134">
        <f t="shared" si="104"/>
        <v>0</v>
      </c>
      <c r="BM134">
        <f t="shared" si="73"/>
        <v>0</v>
      </c>
    </row>
    <row r="135" spans="1:65" ht="16.5" hidden="1" customHeight="1">
      <c r="A135" s="7" t="str">
        <f t="shared" si="105"/>
        <v/>
      </c>
      <c r="B135" s="27"/>
      <c r="C135" s="49"/>
      <c r="D135" s="64"/>
      <c r="E135" s="65"/>
      <c r="F135" s="65"/>
      <c r="G135" s="65"/>
      <c r="H135" s="65"/>
      <c r="I135" s="66"/>
      <c r="J135" s="67"/>
      <c r="K135" s="66"/>
      <c r="L135" s="67"/>
      <c r="M135" s="66"/>
      <c r="N135" s="67"/>
      <c r="O135" s="42"/>
      <c r="P135" s="30"/>
      <c r="Q135" s="7" t="str">
        <f t="shared" si="75"/>
        <v/>
      </c>
      <c r="R135" s="7" t="str">
        <f t="shared" si="76"/>
        <v/>
      </c>
      <c r="S135" s="7" t="str">
        <f t="shared" si="77"/>
        <v/>
      </c>
      <c r="T135" s="7" t="str">
        <f t="shared" si="78"/>
        <v/>
      </c>
      <c r="U135" s="69" t="str">
        <f t="shared" si="79"/>
        <v/>
      </c>
      <c r="V135" s="106"/>
      <c r="W135" s="9"/>
      <c r="X135" s="11">
        <f t="shared" si="80"/>
        <v>0</v>
      </c>
      <c r="Y135" s="11">
        <f t="shared" si="81"/>
        <v>0</v>
      </c>
      <c r="Z135" s="4" t="str">
        <f t="shared" si="108"/>
        <v/>
      </c>
      <c r="AA135" s="4" t="str">
        <f t="shared" si="108"/>
        <v/>
      </c>
      <c r="AC135" s="6">
        <f t="shared" si="106"/>
        <v>0</v>
      </c>
      <c r="AD135" s="6" t="str">
        <f t="shared" si="107"/>
        <v/>
      </c>
      <c r="AF135" s="4">
        <f t="shared" si="83"/>
        <v>0</v>
      </c>
      <c r="AG135" s="4">
        <f t="shared" ref="AG135:AG147" si="109">AG134+IF(OR(AI135="",AJ135=0),0,1)</f>
        <v>0</v>
      </c>
      <c r="AH135" s="4" t="str">
        <f t="shared" si="74"/>
        <v/>
      </c>
      <c r="AI135" s="4" t="str">
        <f t="shared" si="84"/>
        <v/>
      </c>
      <c r="AJ135" s="11">
        <f t="shared" si="85"/>
        <v>0</v>
      </c>
      <c r="AK135" s="4" t="str">
        <f t="shared" ref="AK135:AK147" si="110">T135</f>
        <v/>
      </c>
      <c r="AL135" s="4">
        <v>0</v>
      </c>
      <c r="AM135" s="4" t="str">
        <f t="shared" si="86"/>
        <v xml:space="preserve"> </v>
      </c>
      <c r="AN135" s="4" t="str">
        <f t="shared" si="87"/>
        <v xml:space="preserve">  </v>
      </c>
      <c r="AO135" s="4" t="str">
        <f t="shared" si="88"/>
        <v/>
      </c>
      <c r="AP135" s="4" t="str">
        <f t="shared" si="89"/>
        <v/>
      </c>
      <c r="AU135" s="4" t="str">
        <f t="shared" si="90"/>
        <v/>
      </c>
      <c r="AV135" s="4" t="str">
        <f t="shared" si="91"/>
        <v/>
      </c>
      <c r="AW135" s="4" t="str">
        <f t="shared" si="92"/>
        <v/>
      </c>
      <c r="AX135" s="4" t="str">
        <f t="shared" si="93"/>
        <v/>
      </c>
      <c r="AY135" s="4" t="str">
        <f t="shared" si="94"/>
        <v/>
      </c>
      <c r="AZ135" s="4" t="str">
        <f t="shared" si="95"/>
        <v/>
      </c>
      <c r="BA135" s="4" t="str">
        <f t="shared" si="96"/>
        <v/>
      </c>
      <c r="BB135" s="4" t="str">
        <f t="shared" si="97"/>
        <v/>
      </c>
      <c r="BC135" s="4">
        <f t="shared" si="98"/>
        <v>0</v>
      </c>
      <c r="BD135" s="4" t="str">
        <f t="shared" si="99"/>
        <v>999:99.99</v>
      </c>
      <c r="BE135" s="4" t="str">
        <f t="shared" si="100"/>
        <v>999:99.99</v>
      </c>
      <c r="BF135" s="4" t="str">
        <f t="shared" si="101"/>
        <v>999:99.99</v>
      </c>
      <c r="BG135" s="4" t="str">
        <f t="shared" si="102"/>
        <v>999:99.99</v>
      </c>
      <c r="BH135" s="4" t="str">
        <f t="shared" si="103"/>
        <v>19000100</v>
      </c>
      <c r="BL135">
        <f t="shared" si="104"/>
        <v>0</v>
      </c>
      <c r="BM135">
        <f t="shared" ref="BM135:BM147" si="111">IF(AK135&gt;3,AJ135,0)</f>
        <v>0</v>
      </c>
    </row>
    <row r="136" spans="1:65" ht="16.5" hidden="1" customHeight="1">
      <c r="A136" s="7" t="str">
        <f t="shared" si="105"/>
        <v/>
      </c>
      <c r="B136" s="27"/>
      <c r="C136" s="49"/>
      <c r="D136" s="64"/>
      <c r="E136" s="65"/>
      <c r="F136" s="65"/>
      <c r="G136" s="65"/>
      <c r="H136" s="65"/>
      <c r="I136" s="66"/>
      <c r="J136" s="67"/>
      <c r="K136" s="66"/>
      <c r="L136" s="67"/>
      <c r="M136" s="66"/>
      <c r="N136" s="67"/>
      <c r="O136" s="42"/>
      <c r="P136" s="30"/>
      <c r="Q136" s="7" t="str">
        <f t="shared" si="75"/>
        <v/>
      </c>
      <c r="R136" s="7" t="str">
        <f t="shared" si="76"/>
        <v/>
      </c>
      <c r="S136" s="7" t="str">
        <f t="shared" si="77"/>
        <v/>
      </c>
      <c r="T136" s="7" t="str">
        <f t="shared" si="78"/>
        <v/>
      </c>
      <c r="U136" s="69" t="str">
        <f t="shared" si="79"/>
        <v/>
      </c>
      <c r="V136" s="106"/>
      <c r="W136" s="9"/>
      <c r="X136" s="11">
        <f t="shared" si="80"/>
        <v>0</v>
      </c>
      <c r="Y136" s="11">
        <f t="shared" si="81"/>
        <v>0</v>
      </c>
      <c r="Z136" s="4" t="str">
        <f t="shared" si="108"/>
        <v/>
      </c>
      <c r="AA136" s="4" t="str">
        <f t="shared" si="108"/>
        <v/>
      </c>
      <c r="AC136" s="6">
        <f t="shared" si="106"/>
        <v>0</v>
      </c>
      <c r="AD136" s="6" t="str">
        <f t="shared" si="107"/>
        <v/>
      </c>
      <c r="AF136" s="4">
        <f t="shared" si="83"/>
        <v>0</v>
      </c>
      <c r="AG136" s="4">
        <f t="shared" si="109"/>
        <v>0</v>
      </c>
      <c r="AH136" s="4" t="str">
        <f t="shared" si="74"/>
        <v/>
      </c>
      <c r="AI136" s="4" t="str">
        <f t="shared" si="84"/>
        <v/>
      </c>
      <c r="AJ136" s="11">
        <f t="shared" si="85"/>
        <v>0</v>
      </c>
      <c r="AK136" s="4" t="str">
        <f t="shared" si="110"/>
        <v/>
      </c>
      <c r="AL136" s="4">
        <v>0</v>
      </c>
      <c r="AM136" s="4" t="str">
        <f t="shared" si="86"/>
        <v xml:space="preserve"> </v>
      </c>
      <c r="AN136" s="4" t="str">
        <f t="shared" si="87"/>
        <v xml:space="preserve">  </v>
      </c>
      <c r="AO136" s="4" t="str">
        <f t="shared" si="88"/>
        <v/>
      </c>
      <c r="AP136" s="4" t="str">
        <f t="shared" si="89"/>
        <v/>
      </c>
      <c r="AU136" s="4" t="str">
        <f t="shared" si="90"/>
        <v/>
      </c>
      <c r="AV136" s="4" t="str">
        <f t="shared" si="91"/>
        <v/>
      </c>
      <c r="AW136" s="4" t="str">
        <f t="shared" si="92"/>
        <v/>
      </c>
      <c r="AX136" s="4" t="str">
        <f t="shared" si="93"/>
        <v/>
      </c>
      <c r="AY136" s="4" t="str">
        <f t="shared" si="94"/>
        <v/>
      </c>
      <c r="AZ136" s="4" t="str">
        <f t="shared" si="95"/>
        <v/>
      </c>
      <c r="BA136" s="4" t="str">
        <f t="shared" si="96"/>
        <v/>
      </c>
      <c r="BB136" s="4" t="str">
        <f t="shared" si="97"/>
        <v/>
      </c>
      <c r="BC136" s="4">
        <f t="shared" si="98"/>
        <v>0</v>
      </c>
      <c r="BD136" s="4" t="str">
        <f t="shared" si="99"/>
        <v>999:99.99</v>
      </c>
      <c r="BE136" s="4" t="str">
        <f t="shared" si="100"/>
        <v>999:99.99</v>
      </c>
      <c r="BF136" s="4" t="str">
        <f t="shared" si="101"/>
        <v>999:99.99</v>
      </c>
      <c r="BG136" s="4" t="str">
        <f t="shared" si="102"/>
        <v>999:99.99</v>
      </c>
      <c r="BH136" s="4" t="str">
        <f t="shared" si="103"/>
        <v>19000100</v>
      </c>
      <c r="BL136">
        <f t="shared" si="104"/>
        <v>0</v>
      </c>
      <c r="BM136">
        <f t="shared" si="111"/>
        <v>0</v>
      </c>
    </row>
    <row r="137" spans="1:65" ht="16.5" hidden="1" customHeight="1">
      <c r="A137" s="7" t="str">
        <f t="shared" si="105"/>
        <v/>
      </c>
      <c r="B137" s="27"/>
      <c r="C137" s="49"/>
      <c r="D137" s="64"/>
      <c r="E137" s="65"/>
      <c r="F137" s="65"/>
      <c r="G137" s="65"/>
      <c r="H137" s="65"/>
      <c r="I137" s="66"/>
      <c r="J137" s="67"/>
      <c r="K137" s="66"/>
      <c r="L137" s="67"/>
      <c r="M137" s="66"/>
      <c r="N137" s="67"/>
      <c r="O137" s="42"/>
      <c r="P137" s="30"/>
      <c r="Q137" s="7" t="str">
        <f t="shared" si="75"/>
        <v/>
      </c>
      <c r="R137" s="7" t="str">
        <f t="shared" si="76"/>
        <v/>
      </c>
      <c r="S137" s="7" t="str">
        <f t="shared" si="77"/>
        <v/>
      </c>
      <c r="T137" s="7" t="str">
        <f t="shared" si="78"/>
        <v/>
      </c>
      <c r="U137" s="69" t="str">
        <f t="shared" si="79"/>
        <v/>
      </c>
      <c r="V137" s="106"/>
      <c r="W137" s="9"/>
      <c r="X137" s="11">
        <f t="shared" si="80"/>
        <v>0</v>
      </c>
      <c r="Y137" s="11">
        <f t="shared" si="81"/>
        <v>0</v>
      </c>
      <c r="Z137" s="4" t="str">
        <f t="shared" si="108"/>
        <v/>
      </c>
      <c r="AA137" s="4" t="str">
        <f t="shared" si="108"/>
        <v/>
      </c>
      <c r="AC137" s="6">
        <f t="shared" si="106"/>
        <v>0</v>
      </c>
      <c r="AD137" s="6" t="str">
        <f t="shared" si="107"/>
        <v/>
      </c>
      <c r="AF137" s="4">
        <f t="shared" si="83"/>
        <v>0</v>
      </c>
      <c r="AG137" s="4">
        <f t="shared" si="109"/>
        <v>0</v>
      </c>
      <c r="AH137" s="4" t="str">
        <f t="shared" si="74"/>
        <v/>
      </c>
      <c r="AI137" s="4" t="str">
        <f t="shared" si="84"/>
        <v/>
      </c>
      <c r="AJ137" s="11">
        <f t="shared" si="85"/>
        <v>0</v>
      </c>
      <c r="AK137" s="4" t="str">
        <f t="shared" si="110"/>
        <v/>
      </c>
      <c r="AL137" s="4">
        <v>0</v>
      </c>
      <c r="AM137" s="4" t="str">
        <f t="shared" si="86"/>
        <v xml:space="preserve"> </v>
      </c>
      <c r="AN137" s="4" t="str">
        <f t="shared" si="87"/>
        <v xml:space="preserve">  </v>
      </c>
      <c r="AO137" s="4" t="str">
        <f t="shared" si="88"/>
        <v/>
      </c>
      <c r="AP137" s="4" t="str">
        <f t="shared" si="89"/>
        <v/>
      </c>
      <c r="AU137" s="4" t="str">
        <f t="shared" si="90"/>
        <v/>
      </c>
      <c r="AV137" s="4" t="str">
        <f t="shared" si="91"/>
        <v/>
      </c>
      <c r="AW137" s="4" t="str">
        <f t="shared" si="92"/>
        <v/>
      </c>
      <c r="AX137" s="4" t="str">
        <f t="shared" si="93"/>
        <v/>
      </c>
      <c r="AY137" s="4" t="str">
        <f t="shared" si="94"/>
        <v/>
      </c>
      <c r="AZ137" s="4" t="str">
        <f t="shared" si="95"/>
        <v/>
      </c>
      <c r="BA137" s="4" t="str">
        <f t="shared" si="96"/>
        <v/>
      </c>
      <c r="BB137" s="4" t="str">
        <f t="shared" si="97"/>
        <v/>
      </c>
      <c r="BC137" s="4">
        <f t="shared" si="98"/>
        <v>0</v>
      </c>
      <c r="BD137" s="4" t="str">
        <f t="shared" si="99"/>
        <v>999:99.99</v>
      </c>
      <c r="BE137" s="4" t="str">
        <f t="shared" si="100"/>
        <v>999:99.99</v>
      </c>
      <c r="BF137" s="4" t="str">
        <f t="shared" si="101"/>
        <v>999:99.99</v>
      </c>
      <c r="BG137" s="4" t="str">
        <f t="shared" si="102"/>
        <v>999:99.99</v>
      </c>
      <c r="BH137" s="4" t="str">
        <f t="shared" si="103"/>
        <v>19000100</v>
      </c>
      <c r="BL137">
        <f t="shared" si="104"/>
        <v>0</v>
      </c>
      <c r="BM137">
        <f t="shared" si="111"/>
        <v>0</v>
      </c>
    </row>
    <row r="138" spans="1:65" ht="16.5" hidden="1" customHeight="1">
      <c r="A138" s="7" t="str">
        <f t="shared" si="105"/>
        <v/>
      </c>
      <c r="B138" s="27"/>
      <c r="C138" s="49"/>
      <c r="D138" s="64"/>
      <c r="E138" s="65"/>
      <c r="F138" s="65"/>
      <c r="G138" s="65"/>
      <c r="H138" s="65"/>
      <c r="I138" s="66"/>
      <c r="J138" s="67"/>
      <c r="K138" s="66"/>
      <c r="L138" s="67"/>
      <c r="M138" s="66"/>
      <c r="N138" s="67"/>
      <c r="O138" s="42"/>
      <c r="P138" s="30"/>
      <c r="Q138" s="7" t="str">
        <f t="shared" si="75"/>
        <v/>
      </c>
      <c r="R138" s="7" t="str">
        <f t="shared" si="76"/>
        <v/>
      </c>
      <c r="S138" s="7" t="str">
        <f t="shared" si="77"/>
        <v/>
      </c>
      <c r="T138" s="7" t="str">
        <f t="shared" si="78"/>
        <v/>
      </c>
      <c r="U138" s="69" t="str">
        <f t="shared" si="79"/>
        <v/>
      </c>
      <c r="V138" s="106"/>
      <c r="W138" s="9"/>
      <c r="X138" s="11">
        <f t="shared" si="80"/>
        <v>0</v>
      </c>
      <c r="Y138" s="11">
        <f t="shared" si="81"/>
        <v>0</v>
      </c>
      <c r="Z138" s="4" t="str">
        <f t="shared" si="108"/>
        <v/>
      </c>
      <c r="AA138" s="4" t="str">
        <f t="shared" si="108"/>
        <v/>
      </c>
      <c r="AC138" s="6">
        <f t="shared" si="106"/>
        <v>0</v>
      </c>
      <c r="AD138" s="6" t="str">
        <f t="shared" si="107"/>
        <v/>
      </c>
      <c r="AF138" s="4">
        <f t="shared" si="83"/>
        <v>0</v>
      </c>
      <c r="AG138" s="4">
        <f t="shared" si="109"/>
        <v>0</v>
      </c>
      <c r="AH138" s="4" t="str">
        <f t="shared" si="74"/>
        <v/>
      </c>
      <c r="AI138" s="4" t="str">
        <f t="shared" si="84"/>
        <v/>
      </c>
      <c r="AJ138" s="11">
        <f t="shared" si="85"/>
        <v>0</v>
      </c>
      <c r="AK138" s="4" t="str">
        <f t="shared" si="110"/>
        <v/>
      </c>
      <c r="AL138" s="4">
        <v>0</v>
      </c>
      <c r="AM138" s="4" t="str">
        <f t="shared" si="86"/>
        <v xml:space="preserve"> </v>
      </c>
      <c r="AN138" s="4" t="str">
        <f t="shared" si="87"/>
        <v xml:space="preserve">  </v>
      </c>
      <c r="AO138" s="4" t="str">
        <f t="shared" si="88"/>
        <v/>
      </c>
      <c r="AP138" s="4" t="str">
        <f t="shared" si="89"/>
        <v/>
      </c>
      <c r="AU138" s="4" t="str">
        <f t="shared" si="90"/>
        <v/>
      </c>
      <c r="AV138" s="4" t="str">
        <f t="shared" si="91"/>
        <v/>
      </c>
      <c r="AW138" s="4" t="str">
        <f t="shared" si="92"/>
        <v/>
      </c>
      <c r="AX138" s="4" t="str">
        <f t="shared" si="93"/>
        <v/>
      </c>
      <c r="AY138" s="4" t="str">
        <f t="shared" si="94"/>
        <v/>
      </c>
      <c r="AZ138" s="4" t="str">
        <f t="shared" si="95"/>
        <v/>
      </c>
      <c r="BA138" s="4" t="str">
        <f t="shared" si="96"/>
        <v/>
      </c>
      <c r="BB138" s="4" t="str">
        <f t="shared" si="97"/>
        <v/>
      </c>
      <c r="BC138" s="4">
        <f t="shared" si="98"/>
        <v>0</v>
      </c>
      <c r="BD138" s="4" t="str">
        <f t="shared" si="99"/>
        <v>999:99.99</v>
      </c>
      <c r="BE138" s="4" t="str">
        <f t="shared" si="100"/>
        <v>999:99.99</v>
      </c>
      <c r="BF138" s="4" t="str">
        <f t="shared" si="101"/>
        <v>999:99.99</v>
      </c>
      <c r="BG138" s="4" t="str">
        <f t="shared" si="102"/>
        <v>999:99.99</v>
      </c>
      <c r="BH138" s="4" t="str">
        <f t="shared" si="103"/>
        <v>19000100</v>
      </c>
      <c r="BL138">
        <f t="shared" si="104"/>
        <v>0</v>
      </c>
      <c r="BM138">
        <f t="shared" si="111"/>
        <v>0</v>
      </c>
    </row>
    <row r="139" spans="1:65" ht="16.5" hidden="1" customHeight="1">
      <c r="A139" s="7" t="str">
        <f t="shared" si="105"/>
        <v/>
      </c>
      <c r="B139" s="27"/>
      <c r="C139" s="49"/>
      <c r="D139" s="64"/>
      <c r="E139" s="65"/>
      <c r="F139" s="65"/>
      <c r="G139" s="65"/>
      <c r="H139" s="65"/>
      <c r="I139" s="66"/>
      <c r="J139" s="67"/>
      <c r="K139" s="66"/>
      <c r="L139" s="67"/>
      <c r="M139" s="66"/>
      <c r="N139" s="67"/>
      <c r="O139" s="42"/>
      <c r="P139" s="30"/>
      <c r="Q139" s="7" t="str">
        <f t="shared" si="75"/>
        <v/>
      </c>
      <c r="R139" s="7" t="str">
        <f t="shared" si="76"/>
        <v/>
      </c>
      <c r="S139" s="7" t="str">
        <f t="shared" si="77"/>
        <v/>
      </c>
      <c r="T139" s="7" t="str">
        <f t="shared" si="78"/>
        <v/>
      </c>
      <c r="U139" s="69" t="str">
        <f t="shared" si="79"/>
        <v/>
      </c>
      <c r="V139" s="106"/>
      <c r="W139" s="9"/>
      <c r="X139" s="11">
        <f t="shared" si="80"/>
        <v>0</v>
      </c>
      <c r="Y139" s="11">
        <f t="shared" si="81"/>
        <v>0</v>
      </c>
      <c r="Z139" s="4" t="str">
        <f t="shared" si="108"/>
        <v/>
      </c>
      <c r="AA139" s="4" t="str">
        <f t="shared" si="108"/>
        <v/>
      </c>
      <c r="AC139" s="6">
        <f t="shared" si="106"/>
        <v>0</v>
      </c>
      <c r="AD139" s="6" t="str">
        <f t="shared" si="107"/>
        <v/>
      </c>
      <c r="AF139" s="4">
        <f t="shared" si="83"/>
        <v>0</v>
      </c>
      <c r="AG139" s="4">
        <f t="shared" si="109"/>
        <v>0</v>
      </c>
      <c r="AH139" s="4" t="str">
        <f t="shared" si="74"/>
        <v/>
      </c>
      <c r="AI139" s="4" t="str">
        <f t="shared" si="84"/>
        <v/>
      </c>
      <c r="AJ139" s="11">
        <f t="shared" si="85"/>
        <v>0</v>
      </c>
      <c r="AK139" s="4" t="str">
        <f t="shared" si="110"/>
        <v/>
      </c>
      <c r="AL139" s="4">
        <v>0</v>
      </c>
      <c r="AM139" s="4" t="str">
        <f t="shared" si="86"/>
        <v xml:space="preserve"> </v>
      </c>
      <c r="AN139" s="4" t="str">
        <f t="shared" si="87"/>
        <v xml:space="preserve">  </v>
      </c>
      <c r="AO139" s="4" t="str">
        <f t="shared" si="88"/>
        <v/>
      </c>
      <c r="AP139" s="4" t="str">
        <f t="shared" si="89"/>
        <v/>
      </c>
      <c r="AU139" s="4" t="str">
        <f t="shared" si="90"/>
        <v/>
      </c>
      <c r="AV139" s="4" t="str">
        <f t="shared" si="91"/>
        <v/>
      </c>
      <c r="AW139" s="4" t="str">
        <f t="shared" si="92"/>
        <v/>
      </c>
      <c r="AX139" s="4" t="str">
        <f t="shared" si="93"/>
        <v/>
      </c>
      <c r="AY139" s="4" t="str">
        <f t="shared" si="94"/>
        <v/>
      </c>
      <c r="AZ139" s="4" t="str">
        <f t="shared" si="95"/>
        <v/>
      </c>
      <c r="BA139" s="4" t="str">
        <f t="shared" si="96"/>
        <v/>
      </c>
      <c r="BB139" s="4" t="str">
        <f t="shared" si="97"/>
        <v/>
      </c>
      <c r="BC139" s="4">
        <f t="shared" si="98"/>
        <v>0</v>
      </c>
      <c r="BD139" s="4" t="str">
        <f t="shared" si="99"/>
        <v>999:99.99</v>
      </c>
      <c r="BE139" s="4" t="str">
        <f t="shared" si="100"/>
        <v>999:99.99</v>
      </c>
      <c r="BF139" s="4" t="str">
        <f t="shared" si="101"/>
        <v>999:99.99</v>
      </c>
      <c r="BG139" s="4" t="str">
        <f t="shared" si="102"/>
        <v>999:99.99</v>
      </c>
      <c r="BH139" s="4" t="str">
        <f t="shared" si="103"/>
        <v>19000100</v>
      </c>
      <c r="BL139">
        <f t="shared" si="104"/>
        <v>0</v>
      </c>
      <c r="BM139">
        <f t="shared" si="111"/>
        <v>0</v>
      </c>
    </row>
    <row r="140" spans="1:65" ht="16.5" hidden="1" customHeight="1">
      <c r="A140" s="7" t="str">
        <f t="shared" si="105"/>
        <v/>
      </c>
      <c r="B140" s="27"/>
      <c r="C140" s="49"/>
      <c r="D140" s="64"/>
      <c r="E140" s="65"/>
      <c r="F140" s="65"/>
      <c r="G140" s="65"/>
      <c r="H140" s="65"/>
      <c r="I140" s="66"/>
      <c r="J140" s="67"/>
      <c r="K140" s="66"/>
      <c r="L140" s="67"/>
      <c r="M140" s="66"/>
      <c r="N140" s="67"/>
      <c r="O140" s="42"/>
      <c r="P140" s="30"/>
      <c r="Q140" s="7" t="str">
        <f t="shared" si="75"/>
        <v/>
      </c>
      <c r="R140" s="7" t="str">
        <f t="shared" si="76"/>
        <v/>
      </c>
      <c r="S140" s="7" t="str">
        <f t="shared" si="77"/>
        <v/>
      </c>
      <c r="T140" s="7" t="str">
        <f t="shared" si="78"/>
        <v/>
      </c>
      <c r="U140" s="69" t="str">
        <f t="shared" si="79"/>
        <v/>
      </c>
      <c r="V140" s="106"/>
      <c r="W140" s="9"/>
      <c r="X140" s="11">
        <f t="shared" si="80"/>
        <v>0</v>
      </c>
      <c r="Y140" s="11">
        <f t="shared" si="81"/>
        <v>0</v>
      </c>
      <c r="Z140" s="4" t="str">
        <f t="shared" si="108"/>
        <v/>
      </c>
      <c r="AA140" s="4" t="str">
        <f t="shared" si="108"/>
        <v/>
      </c>
      <c r="AC140" s="6">
        <f t="shared" si="106"/>
        <v>0</v>
      </c>
      <c r="AD140" s="6" t="str">
        <f t="shared" si="107"/>
        <v/>
      </c>
      <c r="AF140" s="4">
        <f t="shared" si="83"/>
        <v>0</v>
      </c>
      <c r="AG140" s="4">
        <f t="shared" si="109"/>
        <v>0</v>
      </c>
      <c r="AH140" s="4" t="str">
        <f t="shared" si="74"/>
        <v/>
      </c>
      <c r="AI140" s="4" t="str">
        <f t="shared" si="84"/>
        <v/>
      </c>
      <c r="AJ140" s="11">
        <f t="shared" si="85"/>
        <v>0</v>
      </c>
      <c r="AK140" s="4" t="str">
        <f t="shared" si="110"/>
        <v/>
      </c>
      <c r="AL140" s="4">
        <v>0</v>
      </c>
      <c r="AM140" s="4" t="str">
        <f t="shared" si="86"/>
        <v xml:space="preserve"> </v>
      </c>
      <c r="AN140" s="4" t="str">
        <f t="shared" si="87"/>
        <v xml:space="preserve">  </v>
      </c>
      <c r="AO140" s="4" t="str">
        <f t="shared" si="88"/>
        <v/>
      </c>
      <c r="AP140" s="4" t="str">
        <f t="shared" si="89"/>
        <v/>
      </c>
      <c r="AU140" s="4" t="str">
        <f t="shared" si="90"/>
        <v/>
      </c>
      <c r="AV140" s="4" t="str">
        <f t="shared" si="91"/>
        <v/>
      </c>
      <c r="AW140" s="4" t="str">
        <f t="shared" si="92"/>
        <v/>
      </c>
      <c r="AX140" s="4" t="str">
        <f t="shared" si="93"/>
        <v/>
      </c>
      <c r="AY140" s="4" t="str">
        <f t="shared" si="94"/>
        <v/>
      </c>
      <c r="AZ140" s="4" t="str">
        <f t="shared" si="95"/>
        <v/>
      </c>
      <c r="BA140" s="4" t="str">
        <f t="shared" si="96"/>
        <v/>
      </c>
      <c r="BB140" s="4" t="str">
        <f t="shared" si="97"/>
        <v/>
      </c>
      <c r="BC140" s="4">
        <f t="shared" si="98"/>
        <v>0</v>
      </c>
      <c r="BD140" s="4" t="str">
        <f t="shared" si="99"/>
        <v>999:99.99</v>
      </c>
      <c r="BE140" s="4" t="str">
        <f t="shared" si="100"/>
        <v>999:99.99</v>
      </c>
      <c r="BF140" s="4" t="str">
        <f t="shared" si="101"/>
        <v>999:99.99</v>
      </c>
      <c r="BG140" s="4" t="str">
        <f t="shared" si="102"/>
        <v>999:99.99</v>
      </c>
      <c r="BH140" s="4" t="str">
        <f t="shared" si="103"/>
        <v>19000100</v>
      </c>
      <c r="BL140">
        <f t="shared" si="104"/>
        <v>0</v>
      </c>
      <c r="BM140">
        <f t="shared" si="111"/>
        <v>0</v>
      </c>
    </row>
    <row r="141" spans="1:65" ht="16.5" hidden="1" customHeight="1">
      <c r="A141" s="7" t="str">
        <f t="shared" si="105"/>
        <v/>
      </c>
      <c r="B141" s="27"/>
      <c r="C141" s="49"/>
      <c r="D141" s="64"/>
      <c r="E141" s="65"/>
      <c r="F141" s="65"/>
      <c r="G141" s="65"/>
      <c r="H141" s="65"/>
      <c r="I141" s="66"/>
      <c r="J141" s="67"/>
      <c r="K141" s="66"/>
      <c r="L141" s="67"/>
      <c r="M141" s="66"/>
      <c r="N141" s="67"/>
      <c r="O141" s="42"/>
      <c r="P141" s="30"/>
      <c r="Q141" s="7" t="str">
        <f t="shared" si="75"/>
        <v/>
      </c>
      <c r="R141" s="7" t="str">
        <f t="shared" si="76"/>
        <v/>
      </c>
      <c r="S141" s="7" t="str">
        <f t="shared" si="77"/>
        <v/>
      </c>
      <c r="T141" s="7" t="str">
        <f t="shared" si="78"/>
        <v/>
      </c>
      <c r="U141" s="69" t="str">
        <f t="shared" si="79"/>
        <v/>
      </c>
      <c r="V141" s="106"/>
      <c r="W141" s="9"/>
      <c r="X141" s="11">
        <f t="shared" si="80"/>
        <v>0</v>
      </c>
      <c r="Y141" s="11">
        <f t="shared" si="81"/>
        <v>0</v>
      </c>
      <c r="Z141" s="4" t="str">
        <f t="shared" si="108"/>
        <v/>
      </c>
      <c r="AA141" s="4" t="str">
        <f t="shared" si="108"/>
        <v/>
      </c>
      <c r="AC141" s="6">
        <f t="shared" si="106"/>
        <v>0</v>
      </c>
      <c r="AD141" s="6" t="str">
        <f t="shared" si="107"/>
        <v/>
      </c>
      <c r="AF141" s="4">
        <f t="shared" si="83"/>
        <v>0</v>
      </c>
      <c r="AG141" s="4">
        <f t="shared" si="109"/>
        <v>0</v>
      </c>
      <c r="AH141" s="4" t="str">
        <f t="shared" ref="AH141:AH147" si="112">IF(OR(AI141="",AJ141=0),"",AG141)</f>
        <v/>
      </c>
      <c r="AI141" s="4" t="str">
        <f t="shared" si="84"/>
        <v/>
      </c>
      <c r="AJ141" s="11">
        <f t="shared" si="85"/>
        <v>0</v>
      </c>
      <c r="AK141" s="4" t="str">
        <f t="shared" si="110"/>
        <v/>
      </c>
      <c r="AL141" s="4">
        <v>0</v>
      </c>
      <c r="AM141" s="4" t="str">
        <f t="shared" si="86"/>
        <v xml:space="preserve"> </v>
      </c>
      <c r="AN141" s="4" t="str">
        <f t="shared" si="87"/>
        <v xml:space="preserve">  </v>
      </c>
      <c r="AO141" s="4" t="str">
        <f t="shared" si="88"/>
        <v/>
      </c>
      <c r="AP141" s="4" t="str">
        <f t="shared" si="89"/>
        <v/>
      </c>
      <c r="AU141" s="4" t="str">
        <f t="shared" si="90"/>
        <v/>
      </c>
      <c r="AV141" s="4" t="str">
        <f t="shared" si="91"/>
        <v/>
      </c>
      <c r="AW141" s="4" t="str">
        <f t="shared" si="92"/>
        <v/>
      </c>
      <c r="AX141" s="4" t="str">
        <f t="shared" si="93"/>
        <v/>
      </c>
      <c r="AY141" s="4" t="str">
        <f t="shared" si="94"/>
        <v/>
      </c>
      <c r="AZ141" s="4" t="str">
        <f t="shared" si="95"/>
        <v/>
      </c>
      <c r="BA141" s="4" t="str">
        <f t="shared" si="96"/>
        <v/>
      </c>
      <c r="BB141" s="4" t="str">
        <f t="shared" si="97"/>
        <v/>
      </c>
      <c r="BC141" s="4">
        <f t="shared" si="98"/>
        <v>0</v>
      </c>
      <c r="BD141" s="4" t="str">
        <f t="shared" si="99"/>
        <v>999:99.99</v>
      </c>
      <c r="BE141" s="4" t="str">
        <f t="shared" si="100"/>
        <v>999:99.99</v>
      </c>
      <c r="BF141" s="4" t="str">
        <f t="shared" si="101"/>
        <v>999:99.99</v>
      </c>
      <c r="BG141" s="4" t="str">
        <f t="shared" si="102"/>
        <v>999:99.99</v>
      </c>
      <c r="BH141" s="4" t="str">
        <f t="shared" si="103"/>
        <v>19000100</v>
      </c>
      <c r="BL141">
        <f t="shared" si="104"/>
        <v>0</v>
      </c>
      <c r="BM141">
        <f t="shared" si="111"/>
        <v>0</v>
      </c>
    </row>
    <row r="142" spans="1:65" ht="16.5" hidden="1" customHeight="1">
      <c r="A142" s="7" t="str">
        <f t="shared" si="105"/>
        <v/>
      </c>
      <c r="B142" s="27"/>
      <c r="C142" s="49"/>
      <c r="D142" s="64"/>
      <c r="E142" s="65"/>
      <c r="F142" s="65"/>
      <c r="G142" s="65"/>
      <c r="H142" s="65"/>
      <c r="I142" s="66"/>
      <c r="J142" s="67"/>
      <c r="K142" s="66"/>
      <c r="L142" s="67"/>
      <c r="M142" s="66"/>
      <c r="N142" s="67"/>
      <c r="O142" s="42"/>
      <c r="P142" s="30"/>
      <c r="Q142" s="7" t="str">
        <f t="shared" ref="Q142:Q147" si="113">IF(OR(D142="",S142&lt;6,S142&gt;17),"",VLOOKUP(S142,$BI$18:$BK$117,2,0))</f>
        <v/>
      </c>
      <c r="R142" s="7" t="str">
        <f t="shared" ref="R142:R147" si="114">IF(D142="","",DATEDIF(D142,$AI$1,"Y"))</f>
        <v/>
      </c>
      <c r="S142" s="7" t="str">
        <f t="shared" ref="S142:S147" si="115">IF(D142="","",DATEDIF(D142,$AI$2,"Y"))</f>
        <v/>
      </c>
      <c r="T142" s="7" t="str">
        <f t="shared" ref="T142:T147" si="116">IF(D142="","",VLOOKUP(IF(LEFT(Q142,1)="中",13,IF(LEFT(Q142,1)="高",16,R142)),$BI$18:$BK$117,3,0))</f>
        <v/>
      </c>
      <c r="U142" s="69" t="str">
        <f t="shared" ref="U142:U147" si="117">IF(D142="","",VLOOKUP(T142,$BI$6:$BJ$15,2,0))</f>
        <v/>
      </c>
      <c r="V142" s="106"/>
      <c r="W142" s="9"/>
      <c r="X142" s="11">
        <f t="shared" ref="X142:X147" si="118">IF(I142="",0,IF(I142=K142,1,0))</f>
        <v>0</v>
      </c>
      <c r="Y142" s="11">
        <f t="shared" ref="Y142:Y147" si="119">IF(M142="",0,IF(OR(M142=I142,M142=K142),1,0))</f>
        <v>0</v>
      </c>
      <c r="Z142" s="4" t="str">
        <f t="shared" ref="Z142:AA147" si="120">TRIM(E142)</f>
        <v/>
      </c>
      <c r="AA142" s="4" t="str">
        <f t="shared" si="120"/>
        <v/>
      </c>
      <c r="AC142" s="6">
        <f t="shared" si="106"/>
        <v>0</v>
      </c>
      <c r="AD142" s="6" t="str">
        <f t="shared" si="107"/>
        <v/>
      </c>
      <c r="AF142" s="4">
        <f t="shared" ref="AF142:AF147" si="121">LEN(Z142)+LEN(AA142)</f>
        <v>0</v>
      </c>
      <c r="AG142" s="4">
        <f t="shared" si="109"/>
        <v>0</v>
      </c>
      <c r="AH142" s="4" t="str">
        <f t="shared" si="112"/>
        <v/>
      </c>
      <c r="AI142" s="4" t="str">
        <f t="shared" ref="AI142:AI147" si="122">Z142&amp;IF(OR(AF142&gt;4,AF142=0),"",REPT("  ",5-AF142))&amp;AA142</f>
        <v/>
      </c>
      <c r="AJ142" s="11">
        <f t="shared" ref="AJ142:AJ147" si="123">COUNTA(I142,K142,M142,O142)</f>
        <v>0</v>
      </c>
      <c r="AK142" s="4" t="str">
        <f t="shared" si="110"/>
        <v/>
      </c>
      <c r="AL142" s="4">
        <v>0</v>
      </c>
      <c r="AM142" s="4" t="str">
        <f t="shared" ref="AM142:AM147" si="124">G142&amp;" "&amp;H142</f>
        <v xml:space="preserve"> </v>
      </c>
      <c r="AN142" s="4" t="str">
        <f t="shared" ref="AN142:AN147" si="125">Z142&amp;"  "&amp;AA142</f>
        <v xml:space="preserve">  </v>
      </c>
      <c r="AO142" s="4" t="str">
        <f t="shared" ref="AO142:AO147" si="126">AH142</f>
        <v/>
      </c>
      <c r="AP142" s="4" t="str">
        <f t="shared" ref="AP142:AP147" si="127">R142</f>
        <v/>
      </c>
      <c r="AU142" s="4" t="str">
        <f t="shared" ref="AU142:AU148" si="128">IF(I142="","",VLOOKUP(I142,$AC$6:$AD$23,2,0))</f>
        <v/>
      </c>
      <c r="AV142" s="4" t="str">
        <f t="shared" ref="AV142:AV148" si="129">IF(K142="","",VLOOKUP(K142,$AC$6:$AD$23,2,0))</f>
        <v/>
      </c>
      <c r="AW142" s="4" t="str">
        <f t="shared" ref="AW142:AW148" si="130">IF(M142="","",VLOOKUP(M142,$AC$6:$AD$23,2,0))</f>
        <v/>
      </c>
      <c r="AX142" s="4" t="str">
        <f t="shared" ref="AX142:AX148" si="131">IF(O142="","",VLOOKUP(O142,$AC$6:$AD$16,2,0))</f>
        <v/>
      </c>
      <c r="AY142" s="4" t="str">
        <f t="shared" ref="AY142:AY147" si="132">IF(I142="","",VLOOKUP(I142,$AC$6:$AF$13,3,0))</f>
        <v/>
      </c>
      <c r="AZ142" s="4" t="str">
        <f t="shared" ref="AZ142:AZ147" si="133">IF(K142="","",VLOOKUP(K142,$AC$6:$AF$13,3,0))</f>
        <v/>
      </c>
      <c r="BA142" s="4" t="str">
        <f t="shared" ref="BA142:BA147" si="134">IF(M142="","",VALUE(LEFT(M142,3)))</f>
        <v/>
      </c>
      <c r="BB142" s="4" t="str">
        <f t="shared" ref="BB142:BB147" si="135">IF(O142="","",VALUE(LEFT(O142,3)))</f>
        <v/>
      </c>
      <c r="BC142" s="4">
        <f t="shared" ref="BC142:BC147" si="136">IF(B142="100歳",1,0)</f>
        <v>0</v>
      </c>
      <c r="BD142" s="4" t="str">
        <f t="shared" ref="BD142:BD147" si="137">IF(J142="","999:99.99"," "&amp;LEFT(RIGHT("  "&amp;TEXT(J142,"0.00"),7),2)&amp;":"&amp;RIGHT(TEXT(J142,"0.00"),5))</f>
        <v>999:99.99</v>
      </c>
      <c r="BE142" s="4" t="str">
        <f t="shared" ref="BE142:BE147" si="138">IF(L142="","999:99.99"," "&amp;LEFT(RIGHT("  "&amp;TEXT(L142,"0.00"),7),2)&amp;":"&amp;RIGHT(TEXT(L142,"0.00"),5))</f>
        <v>999:99.99</v>
      </c>
      <c r="BF142" s="4" t="str">
        <f t="shared" ref="BF142:BF147" si="139">IF(N142="","999:99.99"," "&amp;LEFT(RIGHT("  "&amp;TEXT(N142,"0.00"),7),2)&amp;":"&amp;RIGHT(TEXT(N142,"0.00"),5))</f>
        <v>999:99.99</v>
      </c>
      <c r="BG142" s="4" t="str">
        <f t="shared" ref="BG142:BG147" si="140">IF(P142="","999:99.99"," "&amp;LEFT(RIGHT("  "&amp;TEXT(P142,"0.00"),7),2)&amp;":"&amp;RIGHT(TEXT(P142,"0.00"),5))</f>
        <v>999:99.99</v>
      </c>
      <c r="BH142" s="4" t="str">
        <f t="shared" ref="BH142:BH147" si="141">YEAR(D142)&amp;RIGHT("0"&amp;MONTH(D142),2)&amp;RIGHT("0"&amp;DAY(D142),2)</f>
        <v>19000100</v>
      </c>
      <c r="BL142">
        <f t="shared" ref="BL142:BL147" si="142">IF(AK142&lt;4,AJ142,0)</f>
        <v>0</v>
      </c>
      <c r="BM142">
        <f t="shared" si="111"/>
        <v>0</v>
      </c>
    </row>
    <row r="143" spans="1:65" ht="16.5" hidden="1" customHeight="1">
      <c r="A143" s="7" t="str">
        <f t="shared" ref="A143:A147" si="143">IF(D143="","",A142+1)</f>
        <v/>
      </c>
      <c r="B143" s="27"/>
      <c r="C143" s="49"/>
      <c r="D143" s="64"/>
      <c r="E143" s="65"/>
      <c r="F143" s="65"/>
      <c r="G143" s="65"/>
      <c r="H143" s="65"/>
      <c r="I143" s="66"/>
      <c r="J143" s="67"/>
      <c r="K143" s="66"/>
      <c r="L143" s="67"/>
      <c r="M143" s="66"/>
      <c r="N143" s="67"/>
      <c r="O143" s="42"/>
      <c r="P143" s="30"/>
      <c r="Q143" s="7" t="str">
        <f t="shared" si="113"/>
        <v/>
      </c>
      <c r="R143" s="7" t="str">
        <f t="shared" si="114"/>
        <v/>
      </c>
      <c r="S143" s="7" t="str">
        <f t="shared" si="115"/>
        <v/>
      </c>
      <c r="T143" s="7" t="str">
        <f t="shared" si="116"/>
        <v/>
      </c>
      <c r="U143" s="69" t="str">
        <f t="shared" si="117"/>
        <v/>
      </c>
      <c r="V143" s="106"/>
      <c r="W143" s="9"/>
      <c r="X143" s="11">
        <f t="shared" si="118"/>
        <v>0</v>
      </c>
      <c r="Y143" s="11">
        <f t="shared" si="119"/>
        <v>0</v>
      </c>
      <c r="Z143" s="4" t="str">
        <f t="shared" si="120"/>
        <v/>
      </c>
      <c r="AA143" s="4" t="str">
        <f t="shared" si="120"/>
        <v/>
      </c>
      <c r="AC143" s="6">
        <f t="shared" si="106"/>
        <v>0</v>
      </c>
      <c r="AD143" s="6" t="str">
        <f t="shared" si="107"/>
        <v/>
      </c>
      <c r="AF143" s="4">
        <f t="shared" si="121"/>
        <v>0</v>
      </c>
      <c r="AG143" s="4">
        <f t="shared" si="109"/>
        <v>0</v>
      </c>
      <c r="AH143" s="4" t="str">
        <f t="shared" si="112"/>
        <v/>
      </c>
      <c r="AI143" s="4" t="str">
        <f t="shared" si="122"/>
        <v/>
      </c>
      <c r="AJ143" s="11">
        <f t="shared" si="123"/>
        <v>0</v>
      </c>
      <c r="AK143" s="4" t="str">
        <f t="shared" si="110"/>
        <v/>
      </c>
      <c r="AL143" s="4">
        <v>0</v>
      </c>
      <c r="AM143" s="4" t="str">
        <f t="shared" si="124"/>
        <v xml:space="preserve"> </v>
      </c>
      <c r="AN143" s="4" t="str">
        <f t="shared" si="125"/>
        <v xml:space="preserve">  </v>
      </c>
      <c r="AO143" s="4" t="str">
        <f t="shared" si="126"/>
        <v/>
      </c>
      <c r="AP143" s="4" t="str">
        <f t="shared" si="127"/>
        <v/>
      </c>
      <c r="AU143" s="4" t="str">
        <f t="shared" si="128"/>
        <v/>
      </c>
      <c r="AV143" s="4" t="str">
        <f t="shared" si="129"/>
        <v/>
      </c>
      <c r="AW143" s="4" t="str">
        <f t="shared" si="130"/>
        <v/>
      </c>
      <c r="AX143" s="4" t="str">
        <f t="shared" si="131"/>
        <v/>
      </c>
      <c r="AY143" s="4" t="str">
        <f t="shared" si="132"/>
        <v/>
      </c>
      <c r="AZ143" s="4" t="str">
        <f t="shared" si="133"/>
        <v/>
      </c>
      <c r="BA143" s="4" t="str">
        <f t="shared" si="134"/>
        <v/>
      </c>
      <c r="BB143" s="4" t="str">
        <f t="shared" si="135"/>
        <v/>
      </c>
      <c r="BC143" s="4">
        <f t="shared" si="136"/>
        <v>0</v>
      </c>
      <c r="BD143" s="4" t="str">
        <f t="shared" si="137"/>
        <v>999:99.99</v>
      </c>
      <c r="BE143" s="4" t="str">
        <f t="shared" si="138"/>
        <v>999:99.99</v>
      </c>
      <c r="BF143" s="4" t="str">
        <f t="shared" si="139"/>
        <v>999:99.99</v>
      </c>
      <c r="BG143" s="4" t="str">
        <f t="shared" si="140"/>
        <v>999:99.99</v>
      </c>
      <c r="BH143" s="4" t="str">
        <f t="shared" si="141"/>
        <v>19000100</v>
      </c>
      <c r="BL143">
        <f t="shared" si="142"/>
        <v>0</v>
      </c>
      <c r="BM143">
        <f t="shared" si="111"/>
        <v>0</v>
      </c>
    </row>
    <row r="144" spans="1:65" ht="16.5" hidden="1" customHeight="1">
      <c r="A144" s="7" t="str">
        <f t="shared" si="143"/>
        <v/>
      </c>
      <c r="B144" s="27"/>
      <c r="C144" s="49"/>
      <c r="D144" s="64"/>
      <c r="E144" s="65"/>
      <c r="F144" s="65"/>
      <c r="G144" s="65"/>
      <c r="H144" s="65"/>
      <c r="I144" s="66"/>
      <c r="J144" s="67"/>
      <c r="K144" s="66"/>
      <c r="L144" s="67"/>
      <c r="M144" s="66"/>
      <c r="N144" s="67"/>
      <c r="O144" s="42"/>
      <c r="P144" s="30"/>
      <c r="Q144" s="7" t="str">
        <f t="shared" si="113"/>
        <v/>
      </c>
      <c r="R144" s="7" t="str">
        <f t="shared" si="114"/>
        <v/>
      </c>
      <c r="S144" s="7" t="str">
        <f t="shared" si="115"/>
        <v/>
      </c>
      <c r="T144" s="7" t="str">
        <f t="shared" si="116"/>
        <v/>
      </c>
      <c r="U144" s="69" t="str">
        <f t="shared" si="117"/>
        <v/>
      </c>
      <c r="V144" s="106"/>
      <c r="W144" s="9"/>
      <c r="X144" s="11">
        <f t="shared" si="118"/>
        <v>0</v>
      </c>
      <c r="Y144" s="11">
        <f t="shared" si="119"/>
        <v>0</v>
      </c>
      <c r="Z144" s="4" t="str">
        <f t="shared" si="120"/>
        <v/>
      </c>
      <c r="AA144" s="4" t="str">
        <f t="shared" si="120"/>
        <v/>
      </c>
      <c r="AC144" s="6">
        <f t="shared" ref="AC144:AC147" si="144">AC143+IF(AI143="",0,1)</f>
        <v>0</v>
      </c>
      <c r="AD144" s="6" t="str">
        <f t="shared" ref="AD144:AD147" si="145">IF(AI143="","",AC144)</f>
        <v/>
      </c>
      <c r="AF144" s="4">
        <f t="shared" si="121"/>
        <v>0</v>
      </c>
      <c r="AG144" s="4">
        <f t="shared" si="109"/>
        <v>0</v>
      </c>
      <c r="AH144" s="4" t="str">
        <f t="shared" si="112"/>
        <v/>
      </c>
      <c r="AI144" s="4" t="str">
        <f t="shared" si="122"/>
        <v/>
      </c>
      <c r="AJ144" s="11">
        <f t="shared" si="123"/>
        <v>0</v>
      </c>
      <c r="AK144" s="4" t="str">
        <f t="shared" si="110"/>
        <v/>
      </c>
      <c r="AL144" s="4">
        <v>0</v>
      </c>
      <c r="AM144" s="4" t="str">
        <f t="shared" si="124"/>
        <v xml:space="preserve"> </v>
      </c>
      <c r="AN144" s="4" t="str">
        <f t="shared" si="125"/>
        <v xml:space="preserve">  </v>
      </c>
      <c r="AO144" s="4" t="str">
        <f t="shared" si="126"/>
        <v/>
      </c>
      <c r="AP144" s="4" t="str">
        <f t="shared" si="127"/>
        <v/>
      </c>
      <c r="AU144" s="4" t="str">
        <f t="shared" si="128"/>
        <v/>
      </c>
      <c r="AV144" s="4" t="str">
        <f t="shared" si="129"/>
        <v/>
      </c>
      <c r="AW144" s="4" t="str">
        <f t="shared" si="130"/>
        <v/>
      </c>
      <c r="AX144" s="4" t="str">
        <f t="shared" si="131"/>
        <v/>
      </c>
      <c r="AY144" s="4" t="str">
        <f t="shared" si="132"/>
        <v/>
      </c>
      <c r="AZ144" s="4" t="str">
        <f t="shared" si="133"/>
        <v/>
      </c>
      <c r="BA144" s="4" t="str">
        <f t="shared" si="134"/>
        <v/>
      </c>
      <c r="BB144" s="4" t="str">
        <f t="shared" si="135"/>
        <v/>
      </c>
      <c r="BC144" s="4">
        <f t="shared" si="136"/>
        <v>0</v>
      </c>
      <c r="BD144" s="4" t="str">
        <f t="shared" si="137"/>
        <v>999:99.99</v>
      </c>
      <c r="BE144" s="4" t="str">
        <f t="shared" si="138"/>
        <v>999:99.99</v>
      </c>
      <c r="BF144" s="4" t="str">
        <f t="shared" si="139"/>
        <v>999:99.99</v>
      </c>
      <c r="BG144" s="4" t="str">
        <f t="shared" si="140"/>
        <v>999:99.99</v>
      </c>
      <c r="BH144" s="4" t="str">
        <f t="shared" si="141"/>
        <v>19000100</v>
      </c>
      <c r="BL144">
        <f t="shared" si="142"/>
        <v>0</v>
      </c>
      <c r="BM144">
        <f t="shared" si="111"/>
        <v>0</v>
      </c>
    </row>
    <row r="145" spans="1:65" ht="16.5" hidden="1" customHeight="1">
      <c r="A145" s="7" t="str">
        <f t="shared" si="143"/>
        <v/>
      </c>
      <c r="B145" s="27"/>
      <c r="C145" s="49"/>
      <c r="D145" s="64"/>
      <c r="E145" s="65"/>
      <c r="F145" s="65"/>
      <c r="G145" s="65"/>
      <c r="H145" s="65"/>
      <c r="I145" s="66"/>
      <c r="J145" s="67"/>
      <c r="K145" s="66"/>
      <c r="L145" s="67"/>
      <c r="M145" s="66"/>
      <c r="N145" s="67"/>
      <c r="O145" s="42"/>
      <c r="P145" s="30"/>
      <c r="Q145" s="7" t="str">
        <f t="shared" si="113"/>
        <v/>
      </c>
      <c r="R145" s="7" t="str">
        <f t="shared" si="114"/>
        <v/>
      </c>
      <c r="S145" s="7" t="str">
        <f t="shared" si="115"/>
        <v/>
      </c>
      <c r="T145" s="7" t="str">
        <f t="shared" si="116"/>
        <v/>
      </c>
      <c r="U145" s="69" t="str">
        <f t="shared" si="117"/>
        <v/>
      </c>
      <c r="V145" s="106"/>
      <c r="W145" s="9"/>
      <c r="X145" s="11">
        <f t="shared" si="118"/>
        <v>0</v>
      </c>
      <c r="Y145" s="11">
        <f t="shared" si="119"/>
        <v>0</v>
      </c>
      <c r="Z145" s="4" t="str">
        <f t="shared" si="120"/>
        <v/>
      </c>
      <c r="AA145" s="4" t="str">
        <f t="shared" si="120"/>
        <v/>
      </c>
      <c r="AC145" s="6">
        <f t="shared" si="144"/>
        <v>0</v>
      </c>
      <c r="AD145" s="6" t="str">
        <f t="shared" si="145"/>
        <v/>
      </c>
      <c r="AF145" s="4">
        <f t="shared" si="121"/>
        <v>0</v>
      </c>
      <c r="AG145" s="4">
        <f t="shared" si="109"/>
        <v>0</v>
      </c>
      <c r="AH145" s="4" t="str">
        <f t="shared" si="112"/>
        <v/>
      </c>
      <c r="AI145" s="4" t="str">
        <f t="shared" si="122"/>
        <v/>
      </c>
      <c r="AJ145" s="11">
        <f t="shared" si="123"/>
        <v>0</v>
      </c>
      <c r="AK145" s="4" t="str">
        <f t="shared" si="110"/>
        <v/>
      </c>
      <c r="AL145" s="4">
        <v>0</v>
      </c>
      <c r="AM145" s="4" t="str">
        <f t="shared" si="124"/>
        <v xml:space="preserve"> </v>
      </c>
      <c r="AN145" s="4" t="str">
        <f t="shared" si="125"/>
        <v xml:space="preserve">  </v>
      </c>
      <c r="AO145" s="4" t="str">
        <f t="shared" si="126"/>
        <v/>
      </c>
      <c r="AP145" s="4" t="str">
        <f t="shared" si="127"/>
        <v/>
      </c>
      <c r="AU145" s="4" t="str">
        <f t="shared" si="128"/>
        <v/>
      </c>
      <c r="AV145" s="4" t="str">
        <f t="shared" si="129"/>
        <v/>
      </c>
      <c r="AW145" s="4" t="str">
        <f t="shared" si="130"/>
        <v/>
      </c>
      <c r="AX145" s="4" t="str">
        <f t="shared" si="131"/>
        <v/>
      </c>
      <c r="AY145" s="4" t="str">
        <f t="shared" si="132"/>
        <v/>
      </c>
      <c r="AZ145" s="4" t="str">
        <f t="shared" si="133"/>
        <v/>
      </c>
      <c r="BA145" s="4" t="str">
        <f t="shared" si="134"/>
        <v/>
      </c>
      <c r="BB145" s="4" t="str">
        <f t="shared" si="135"/>
        <v/>
      </c>
      <c r="BC145" s="4">
        <f t="shared" si="136"/>
        <v>0</v>
      </c>
      <c r="BD145" s="4" t="str">
        <f t="shared" si="137"/>
        <v>999:99.99</v>
      </c>
      <c r="BE145" s="4" t="str">
        <f t="shared" si="138"/>
        <v>999:99.99</v>
      </c>
      <c r="BF145" s="4" t="str">
        <f t="shared" si="139"/>
        <v>999:99.99</v>
      </c>
      <c r="BG145" s="4" t="str">
        <f t="shared" si="140"/>
        <v>999:99.99</v>
      </c>
      <c r="BH145" s="4" t="str">
        <f t="shared" si="141"/>
        <v>19000100</v>
      </c>
      <c r="BL145">
        <f t="shared" si="142"/>
        <v>0</v>
      </c>
      <c r="BM145">
        <f t="shared" si="111"/>
        <v>0</v>
      </c>
    </row>
    <row r="146" spans="1:65" ht="16.5" hidden="1" customHeight="1">
      <c r="A146" s="7" t="str">
        <f t="shared" si="143"/>
        <v/>
      </c>
      <c r="B146" s="27"/>
      <c r="C146" s="49"/>
      <c r="D146" s="64"/>
      <c r="E146" s="65"/>
      <c r="F146" s="65"/>
      <c r="G146" s="65"/>
      <c r="H146" s="65"/>
      <c r="I146" s="66"/>
      <c r="J146" s="67"/>
      <c r="K146" s="66"/>
      <c r="L146" s="67"/>
      <c r="M146" s="66"/>
      <c r="N146" s="67"/>
      <c r="O146" s="42"/>
      <c r="P146" s="30"/>
      <c r="Q146" s="7" t="str">
        <f t="shared" si="113"/>
        <v/>
      </c>
      <c r="R146" s="7" t="str">
        <f t="shared" si="114"/>
        <v/>
      </c>
      <c r="S146" s="7" t="str">
        <f t="shared" si="115"/>
        <v/>
      </c>
      <c r="T146" s="7" t="str">
        <f t="shared" si="116"/>
        <v/>
      </c>
      <c r="U146" s="69" t="str">
        <f t="shared" si="117"/>
        <v/>
      </c>
      <c r="V146" s="106"/>
      <c r="W146" s="9"/>
      <c r="X146" s="11">
        <f t="shared" si="118"/>
        <v>0</v>
      </c>
      <c r="Y146" s="11">
        <f t="shared" si="119"/>
        <v>0</v>
      </c>
      <c r="Z146" s="4" t="str">
        <f t="shared" si="120"/>
        <v/>
      </c>
      <c r="AA146" s="4" t="str">
        <f t="shared" si="120"/>
        <v/>
      </c>
      <c r="AC146" s="6">
        <f t="shared" si="144"/>
        <v>0</v>
      </c>
      <c r="AD146" s="6" t="str">
        <f t="shared" si="145"/>
        <v/>
      </c>
      <c r="AF146" s="4">
        <f t="shared" si="121"/>
        <v>0</v>
      </c>
      <c r="AG146" s="4">
        <f t="shared" si="109"/>
        <v>0</v>
      </c>
      <c r="AH146" s="4" t="str">
        <f t="shared" si="112"/>
        <v/>
      </c>
      <c r="AI146" s="4" t="str">
        <f t="shared" si="122"/>
        <v/>
      </c>
      <c r="AJ146" s="11">
        <f t="shared" si="123"/>
        <v>0</v>
      </c>
      <c r="AK146" s="4" t="str">
        <f t="shared" si="110"/>
        <v/>
      </c>
      <c r="AL146" s="4">
        <v>0</v>
      </c>
      <c r="AM146" s="4" t="str">
        <f t="shared" si="124"/>
        <v xml:space="preserve"> </v>
      </c>
      <c r="AN146" s="4" t="str">
        <f t="shared" si="125"/>
        <v xml:space="preserve">  </v>
      </c>
      <c r="AO146" s="4" t="str">
        <f t="shared" si="126"/>
        <v/>
      </c>
      <c r="AP146" s="4" t="str">
        <f t="shared" si="127"/>
        <v/>
      </c>
      <c r="AU146" s="4" t="str">
        <f t="shared" si="128"/>
        <v/>
      </c>
      <c r="AV146" s="4" t="str">
        <f t="shared" si="129"/>
        <v/>
      </c>
      <c r="AW146" s="4" t="str">
        <f t="shared" si="130"/>
        <v/>
      </c>
      <c r="AX146" s="4" t="str">
        <f t="shared" si="131"/>
        <v/>
      </c>
      <c r="AY146" s="4" t="str">
        <f t="shared" si="132"/>
        <v/>
      </c>
      <c r="AZ146" s="4" t="str">
        <f t="shared" si="133"/>
        <v/>
      </c>
      <c r="BA146" s="4" t="str">
        <f t="shared" si="134"/>
        <v/>
      </c>
      <c r="BB146" s="4" t="str">
        <f t="shared" si="135"/>
        <v/>
      </c>
      <c r="BC146" s="4">
        <f t="shared" si="136"/>
        <v>0</v>
      </c>
      <c r="BD146" s="4" t="str">
        <f t="shared" si="137"/>
        <v>999:99.99</v>
      </c>
      <c r="BE146" s="4" t="str">
        <f t="shared" si="138"/>
        <v>999:99.99</v>
      </c>
      <c r="BF146" s="4" t="str">
        <f t="shared" si="139"/>
        <v>999:99.99</v>
      </c>
      <c r="BG146" s="4" t="str">
        <f t="shared" si="140"/>
        <v>999:99.99</v>
      </c>
      <c r="BH146" s="4" t="str">
        <f t="shared" si="141"/>
        <v>19000100</v>
      </c>
      <c r="BL146">
        <f t="shared" si="142"/>
        <v>0</v>
      </c>
      <c r="BM146">
        <f t="shared" si="111"/>
        <v>0</v>
      </c>
    </row>
    <row r="147" spans="1:65" ht="16.5" hidden="1" customHeight="1">
      <c r="A147" s="7" t="str">
        <f t="shared" si="143"/>
        <v/>
      </c>
      <c r="B147" s="27"/>
      <c r="C147" s="49"/>
      <c r="D147" s="64"/>
      <c r="E147" s="65"/>
      <c r="F147" s="65"/>
      <c r="G147" s="65"/>
      <c r="H147" s="65"/>
      <c r="I147" s="66"/>
      <c r="J147" s="67"/>
      <c r="K147" s="66"/>
      <c r="L147" s="67"/>
      <c r="M147" s="66"/>
      <c r="N147" s="67"/>
      <c r="O147" s="42"/>
      <c r="P147" s="30"/>
      <c r="Q147" s="7" t="str">
        <f t="shared" si="113"/>
        <v/>
      </c>
      <c r="R147" s="7" t="str">
        <f t="shared" si="114"/>
        <v/>
      </c>
      <c r="S147" s="7" t="str">
        <f t="shared" si="115"/>
        <v/>
      </c>
      <c r="T147" s="7" t="str">
        <f t="shared" si="116"/>
        <v/>
      </c>
      <c r="U147" s="69" t="str">
        <f t="shared" si="117"/>
        <v/>
      </c>
      <c r="V147" s="106"/>
      <c r="W147" s="9"/>
      <c r="X147" s="11">
        <f t="shared" si="118"/>
        <v>0</v>
      </c>
      <c r="Y147" s="11">
        <f t="shared" si="119"/>
        <v>0</v>
      </c>
      <c r="Z147" s="4" t="str">
        <f t="shared" si="120"/>
        <v/>
      </c>
      <c r="AA147" s="4" t="str">
        <f t="shared" si="120"/>
        <v/>
      </c>
      <c r="AC147" s="6">
        <f t="shared" si="144"/>
        <v>0</v>
      </c>
      <c r="AD147" s="6" t="str">
        <f t="shared" si="145"/>
        <v/>
      </c>
      <c r="AF147" s="4">
        <f t="shared" si="121"/>
        <v>0</v>
      </c>
      <c r="AG147" s="4">
        <f t="shared" si="109"/>
        <v>0</v>
      </c>
      <c r="AH147" s="4" t="str">
        <f t="shared" si="112"/>
        <v/>
      </c>
      <c r="AI147" s="4" t="str">
        <f t="shared" si="122"/>
        <v/>
      </c>
      <c r="AJ147" s="11">
        <f t="shared" si="123"/>
        <v>0</v>
      </c>
      <c r="AK147" s="4" t="str">
        <f t="shared" si="110"/>
        <v/>
      </c>
      <c r="AL147" s="4">
        <v>0</v>
      </c>
      <c r="AM147" s="4" t="str">
        <f t="shared" si="124"/>
        <v xml:space="preserve"> </v>
      </c>
      <c r="AN147" s="4" t="str">
        <f t="shared" si="125"/>
        <v xml:space="preserve">  </v>
      </c>
      <c r="AO147" s="4" t="str">
        <f t="shared" si="126"/>
        <v/>
      </c>
      <c r="AP147" s="4" t="str">
        <f t="shared" si="127"/>
        <v/>
      </c>
      <c r="AU147" s="4" t="str">
        <f t="shared" si="128"/>
        <v/>
      </c>
      <c r="AV147" s="4" t="str">
        <f t="shared" si="129"/>
        <v/>
      </c>
      <c r="AW147" s="4" t="str">
        <f t="shared" si="130"/>
        <v/>
      </c>
      <c r="AX147" s="4" t="str">
        <f t="shared" si="131"/>
        <v/>
      </c>
      <c r="AY147" s="4" t="str">
        <f t="shared" si="132"/>
        <v/>
      </c>
      <c r="AZ147" s="4" t="str">
        <f t="shared" si="133"/>
        <v/>
      </c>
      <c r="BA147" s="4" t="str">
        <f t="shared" si="134"/>
        <v/>
      </c>
      <c r="BB147" s="4" t="str">
        <f t="shared" si="135"/>
        <v/>
      </c>
      <c r="BC147" s="4">
        <f t="shared" si="136"/>
        <v>0</v>
      </c>
      <c r="BD147" s="4" t="str">
        <f t="shared" si="137"/>
        <v>999:99.99</v>
      </c>
      <c r="BE147" s="4" t="str">
        <f t="shared" si="138"/>
        <v>999:99.99</v>
      </c>
      <c r="BF147" s="4" t="str">
        <f t="shared" si="139"/>
        <v>999:99.99</v>
      </c>
      <c r="BG147" s="4" t="str">
        <f t="shared" si="140"/>
        <v>999:99.99</v>
      </c>
      <c r="BH147" s="4" t="str">
        <f t="shared" si="141"/>
        <v>19000100</v>
      </c>
      <c r="BL147">
        <f t="shared" si="142"/>
        <v>0</v>
      </c>
      <c r="BM147">
        <f t="shared" si="111"/>
        <v>0</v>
      </c>
    </row>
    <row r="148" spans="1:65" ht="16.5" hidden="1" customHeight="1">
      <c r="Z148" s="4" t="s">
        <v>215</v>
      </c>
      <c r="AC148">
        <f>SUM(BO81:BO87)</f>
        <v>0</v>
      </c>
      <c r="AJ148" s="11"/>
      <c r="AU148" s="4" t="str">
        <f t="shared" si="128"/>
        <v/>
      </c>
      <c r="AV148" s="4" t="str">
        <f t="shared" si="129"/>
        <v/>
      </c>
      <c r="AW148" s="4" t="str">
        <f t="shared" si="130"/>
        <v/>
      </c>
      <c r="AX148" s="4" t="str">
        <f t="shared" si="131"/>
        <v/>
      </c>
      <c r="BL148">
        <f>SUM(BL78:BL147)</f>
        <v>0</v>
      </c>
      <c r="BM148">
        <f>SUM(BM78:BM147)</f>
        <v>0</v>
      </c>
    </row>
    <row r="149" spans="1:65" ht="16.5" hidden="1" customHeight="1">
      <c r="Z149" s="4" t="s">
        <v>216</v>
      </c>
      <c r="AC149">
        <f>SUM(BO78:BO80)</f>
        <v>0</v>
      </c>
      <c r="AJ149" s="11">
        <f>SUM(AJ78:AJ147)</f>
        <v>0</v>
      </c>
    </row>
  </sheetData>
  <sheetProtection algorithmName="SHA-512" hashValue="7tK2D0DeKIDG+eOfE11Gd5jkFmxbLWc8ZuohFGr1N+F4HJjXkExtJfDXizKs74U0p73qtC1OUoYKVJ4i8XRq9Q==" saltValue="FLl/KvE5yPEj+g/EeWaZDw==" spinCount="100000" sheet="1" selectLockedCells="1"/>
  <mergeCells count="8">
    <mergeCell ref="AY4:BB4"/>
    <mergeCell ref="BD4:BG4"/>
    <mergeCell ref="X3:Y3"/>
    <mergeCell ref="I4:J4"/>
    <mergeCell ref="K4:L4"/>
    <mergeCell ref="M4:N4"/>
    <mergeCell ref="AQ4:AT4"/>
    <mergeCell ref="AU4:AX4"/>
  </mergeCells>
  <phoneticPr fontId="2"/>
  <conditionalFormatting sqref="H10:H11">
    <cfRule type="expression" dxfId="20" priority="1" stopIfTrue="1">
      <formula>$X10=1</formula>
    </cfRule>
  </conditionalFormatting>
  <conditionalFormatting sqref="H13">
    <cfRule type="expression" dxfId="19" priority="2" stopIfTrue="1">
      <formula>$X13=1</formula>
    </cfRule>
  </conditionalFormatting>
  <conditionalFormatting sqref="H22:H23">
    <cfRule type="expression" dxfId="18" priority="4" stopIfTrue="1">
      <formula>$X22=1</formula>
    </cfRule>
  </conditionalFormatting>
  <conditionalFormatting sqref="H25">
    <cfRule type="expression" dxfId="17" priority="6" stopIfTrue="1">
      <formula>$X25=1</formula>
    </cfRule>
  </conditionalFormatting>
  <conditionalFormatting sqref="H82:H83">
    <cfRule type="expression" dxfId="16" priority="9" stopIfTrue="1">
      <formula>$X82=1</formula>
    </cfRule>
  </conditionalFormatting>
  <conditionalFormatting sqref="H85">
    <cfRule type="expression" dxfId="15" priority="10" stopIfTrue="1">
      <formula>$X85=1</formula>
    </cfRule>
  </conditionalFormatting>
  <conditionalFormatting sqref="H94:H95">
    <cfRule type="expression" dxfId="14" priority="15" stopIfTrue="1">
      <formula>$X94=1</formula>
    </cfRule>
  </conditionalFormatting>
  <conditionalFormatting sqref="H97">
    <cfRule type="expression" dxfId="13" priority="17" stopIfTrue="1">
      <formula>$X97=1</formula>
    </cfRule>
  </conditionalFormatting>
  <conditionalFormatting sqref="I6:I45">
    <cfRule type="expression" dxfId="12" priority="3">
      <formula>OR($X6=1,$Y6=1)</formula>
    </cfRule>
  </conditionalFormatting>
  <conditionalFormatting sqref="I6:I75">
    <cfRule type="expression" dxfId="11" priority="8" stopIfTrue="1">
      <formula>OR($X6=1,$Y6=1)</formula>
    </cfRule>
  </conditionalFormatting>
  <conditionalFormatting sqref="I34:I36">
    <cfRule type="expression" dxfId="10" priority="5" stopIfTrue="1">
      <formula>$X34=1</formula>
    </cfRule>
  </conditionalFormatting>
  <conditionalFormatting sqref="I78:I147">
    <cfRule type="expression" dxfId="9" priority="14">
      <formula>OR($X78=1,$Y78=1)</formula>
    </cfRule>
    <cfRule type="expression" dxfId="8" priority="20" stopIfTrue="1">
      <formula>OR($X78=1,$Y78=1)</formula>
    </cfRule>
  </conditionalFormatting>
  <conditionalFormatting sqref="I106:I108">
    <cfRule type="expression" dxfId="7" priority="16" stopIfTrue="1">
      <formula>$X106=1</formula>
    </cfRule>
  </conditionalFormatting>
  <conditionalFormatting sqref="K6:K75">
    <cfRule type="expression" dxfId="6" priority="7" stopIfTrue="1">
      <formula>OR($X6=1,$Y6=1)</formula>
    </cfRule>
  </conditionalFormatting>
  <conditionalFormatting sqref="K78:K147">
    <cfRule type="expression" dxfId="5" priority="19" stopIfTrue="1">
      <formula>OR($X78=1,$Y78=1)</formula>
    </cfRule>
  </conditionalFormatting>
  <conditionalFormatting sqref="M6:M75">
    <cfRule type="expression" dxfId="4" priority="11" stopIfTrue="1">
      <formula>$Y6=1</formula>
    </cfRule>
  </conditionalFormatting>
  <conditionalFormatting sqref="M78:M147">
    <cfRule type="expression" dxfId="3" priority="18" stopIfTrue="1">
      <formula>$Y78=1</formula>
    </cfRule>
  </conditionalFormatting>
  <dataValidations count="18">
    <dataValidation type="list" imeMode="halfKatakana" allowBlank="1" showInputMessage="1" showErrorMessage="1" promptTitle="Ｔシャツサイズ" prompt="Ｔシャツサイズを選択してください。" sqref="V78:V147 V6:V75" xr:uid="{AD1E7938-32D7-440A-9111-FD61144984F3}">
      <formula1>$BP$20:$BP$27</formula1>
    </dataValidation>
    <dataValidation type="list" allowBlank="1" showInputMessage="1" showErrorMessage="1" promptTitle="Ｔシャツサイズ" prompt="Ｔシャツサイズを選択してください。" sqref="V78:V147 V6:V75" xr:uid="{97CFF35D-A91F-48B1-91C8-0AD4268B94B0}">
      <formula1>$BP$20:$BP$29</formula1>
    </dataValidation>
    <dataValidation type="list" imeMode="on" allowBlank="1" showInputMessage="1" showErrorMessage="1" promptTitle="種別選択" prompt="マスターズ協会_x000a_登録種別を_x000a_選択して下さい。" sqref="B6:B75 B78:B147" xr:uid="{5F916A04-0CE5-464B-857D-966B59220953}">
      <formula1>#REF!</formula1>
    </dataValidation>
    <dataValidation imeMode="off" allowBlank="1" showInputMessage="1" errorTitle="入力確認" error="10秒から20分以内で入力して下さい。_x000a_１分以上の場合は_x000a_1分45秒67→｢145.67｣の形式で_x000a_入力して下さい。" promptTitle="入力不要" sqref="Q6:Q75 Q78:Q147" xr:uid="{CBAA3662-255E-4CA1-B43D-95BC488A627F}"/>
    <dataValidation type="decimal" imeMode="off" allowBlank="1" showInputMessage="1" showErrorMessage="1" errorTitle="入力確認" error="10秒から20分以内で入力して下さい。_x000a_１分以上の場合は_x000a_1分45秒67→｢145.67｣の形式で_x000a_入力して下さい。" promptTitle="エントリータイム入力" prompt="例　30秒45　→　30.45_x000a_1分13秒32　→　113.32_x000a_※入力必須" sqref="L6:L75 J78:J147 N78:N147 L78:L147 N6:N75 J6:J75" xr:uid="{3FBBF7C5-FADD-4B11-ACB7-74350B15596D}">
      <formula1>10</formula1>
      <formula2>2000</formula2>
    </dataValidation>
    <dataValidation type="list" imeMode="on" allowBlank="1" showInputMessage="1" showErrorMessage="1" promptTitle="会員種別" sqref="C6:C75 C78:C147" xr:uid="{C49B4BE8-DB3D-437B-897D-FBC43C4C0008}">
      <formula1>#REF!</formula1>
    </dataValidation>
    <dataValidation type="list" allowBlank="1" showInputMessage="1" showErrorMessage="1" promptTitle="種目選択" prompt="３種目目の出場種目を選択して下さい。" sqref="M6:M75 M78:M147" xr:uid="{41470AF3-655E-4816-82C5-C1BC9098248E}">
      <formula1>$AC$6:$AC$23</formula1>
    </dataValidation>
    <dataValidation type="list" allowBlank="1" showInputMessage="1" showErrorMessage="1" promptTitle="種目選択" prompt="２種目目の出場種目を選択して下さい。" sqref="K78:K147 K6:K75" xr:uid="{BD656B15-2DEA-4DBF-BB6B-A3BF905C5E74}">
      <formula1>$AC$6:$AC$12</formula1>
    </dataValidation>
    <dataValidation type="list" allowBlank="1" showInputMessage="1" showErrorMessage="1" promptTitle="種目選択" prompt="１種目目の出場種目を選択して下さい。" sqref="I78:I147 I6:I75" xr:uid="{A72F3EC0-8EF9-42EB-8B5F-FA8FB320C47B}">
      <formula1>$AC$6:$AC$12</formula1>
    </dataValidation>
    <dataValidation imeMode="halfKatakana" allowBlank="1" showErrorMessage="1" promptTitle="選手名カナ" prompt="選手の名のフリカナを入力して下さい。_x000a_（半角カタカナ）" sqref="U6:U147 V76:V77" xr:uid="{04D609AD-235E-4A94-A1A8-46608A23964B}"/>
    <dataValidation imeMode="off" operator="lessThanOrEqual" allowBlank="1" showInputMessage="1" showErrorMessage="1" error="18歳未満は出場出来ません。" promptTitle="入力形式" prompt="例　1943/01/14 の形式で_x000a_入力して下さい。" sqref="D6:D75 D78:D147" xr:uid="{5FB2813D-AFCD-47DA-A3EC-CC54BB5B6500}"/>
    <dataValidation type="list" allowBlank="1" showInputMessage="1" showErrorMessage="1" promptTitle="種目選択" prompt="60秒スイムに出場の方は選択してください" sqref="O6:O75 O78:O147" xr:uid="{8D443D3B-766B-4326-9807-9A64636DEF43}">
      <formula1>$AC$16</formula1>
    </dataValidation>
    <dataValidation imeMode="halfKatakana" allowBlank="1" showInputMessage="1" showErrorMessage="1" promptTitle="選手名カナ" prompt="選手の名のフリカナを入力して下さい。_x000a_（半角カタカナ）" sqref="H78:H147 H6:H75" xr:uid="{4D58D9AB-7055-45DB-A6FF-7CD49A1C8831}"/>
    <dataValidation imeMode="halfKatakana" allowBlank="1" showInputMessage="1" showErrorMessage="1" promptTitle="選手姓カナ" prompt="選手の姓のフリカナを入力して下さい。_x000a_（半角カタカナ）" sqref="G78:G147 G6:G75" xr:uid="{22381983-A188-4BEE-982F-1599A50AB617}"/>
    <dataValidation imeMode="on" allowBlank="1" showInputMessage="1" showErrorMessage="1" promptTitle="姓" prompt="選手の姓を入力して下さい。" sqref="E78:E147 E6:E75" xr:uid="{EA6FAE22-0BCB-49E8-8579-D0D5BCF485AA}"/>
    <dataValidation allowBlank="1" showInputMessage="1" showErrorMessage="1" prompt="入力不要" sqref="A6:A75 A78:A147 Q6:U147 W6:W147 V76:V77" xr:uid="{27B7AC50-CFC6-4895-93DF-545A49A562F9}"/>
    <dataValidation type="decimal" imeMode="off" allowBlank="1" showInputMessage="1" showErrorMessage="1" errorTitle="入力確認" error="10秒から20分以内で入力して下さい。_x000a_１分以上の場合は_x000a_1分45秒67→｢145.67｣の形式で_x000a_入力して下さい。" promptTitle="エントリータイム入力" prompt="例　30秒45　→　30.45_x000a_1分13秒32　→　113.32" sqref="P6:P75 P78:P147" xr:uid="{435841DB-A26C-4B0D-814C-C881C8F9FB1E}">
      <formula1>10</formula1>
      <formula2>2000</formula2>
    </dataValidation>
    <dataValidation imeMode="on" allowBlank="1" showInputMessage="1" showErrorMessage="1" promptTitle="名" prompt="選手の名を入力して下さい。" sqref="F78:F147 F6:F75" xr:uid="{F4FFD330-E3FD-48A5-98C1-B183E137BD3E}"/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53" fitToHeight="2" orientation="portrait" blackAndWhite="1" horizontalDpi="4294967292" verticalDpi="300" r:id="rId1"/>
  <headerFooter alignWithMargins="0"/>
  <rowBreaks count="1" manualBreakCount="1">
    <brk id="75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T127"/>
  <sheetViews>
    <sheetView showGridLines="0" zoomScaleNormal="100" workbookViewId="0">
      <pane ySplit="5" topLeftCell="A6" activePane="bottomLeft" state="frozen"/>
      <selection activeCell="H17" sqref="H17"/>
      <selection pane="bottomLeft" activeCell="H17" sqref="H17"/>
    </sheetView>
  </sheetViews>
  <sheetFormatPr defaultColWidth="9.140625" defaultRowHeight="14.25" customHeight="1"/>
  <cols>
    <col min="1" max="1" width="4.42578125" style="15" customWidth="1"/>
    <col min="2" max="2" width="7.140625" style="15" customWidth="1"/>
    <col min="3" max="3" width="10.140625" style="15" customWidth="1"/>
    <col min="4" max="4" width="18.42578125" customWidth="1"/>
    <col min="5" max="5" width="5.7109375" bestFit="1" customWidth="1"/>
    <col min="6" max="6" width="9.7109375" bestFit="1" customWidth="1"/>
    <col min="7" max="9" width="12.85546875" customWidth="1"/>
    <col min="10" max="10" width="11.85546875" bestFit="1" customWidth="1"/>
    <col min="11" max="11" width="13.7109375" hidden="1" customWidth="1"/>
    <col min="12" max="12" width="9.7109375" style="15" bestFit="1" customWidth="1"/>
    <col min="13" max="13" width="10.7109375" style="15" customWidth="1"/>
    <col min="14" max="14" width="9.28515625" customWidth="1"/>
    <col min="15" max="18" width="5.7109375" customWidth="1"/>
    <col min="19" max="19" width="7.5703125" customWidth="1"/>
    <col min="20" max="29" width="3.7109375" customWidth="1"/>
    <col min="30" max="33" width="13" style="43" customWidth="1"/>
    <col min="34" max="37" width="3.7109375" style="43" customWidth="1"/>
    <col min="38" max="38" width="2.7109375" style="43" customWidth="1"/>
    <col min="39" max="39" width="7.7109375" style="43" customWidth="1"/>
    <col min="40" max="44" width="3.7109375" customWidth="1"/>
    <col min="45" max="45" width="4.7109375" customWidth="1"/>
    <col min="46" max="46" width="28.7109375" customWidth="1"/>
    <col min="47" max="47" width="9.7109375" customWidth="1"/>
    <col min="48" max="48" width="7.7109375" customWidth="1"/>
    <col min="49" max="49" width="8.7109375" customWidth="1"/>
    <col min="50" max="50" width="4.7109375" customWidth="1"/>
    <col min="51" max="51" width="11.85546875" customWidth="1"/>
    <col min="52" max="52" width="14.140625" customWidth="1"/>
    <col min="53" max="54" width="5.7109375" customWidth="1"/>
    <col min="55" max="55" width="7.7109375" customWidth="1"/>
    <col min="56" max="64" width="2.7109375" customWidth="1"/>
    <col min="65" max="67" width="3.7109375" customWidth="1"/>
    <col min="68" max="68" width="11.5703125" customWidth="1"/>
    <col min="69" max="81" width="3.7109375" customWidth="1"/>
    <col min="82" max="83" width="12.7109375" customWidth="1"/>
    <col min="84" max="86" width="9.140625" customWidth="1"/>
    <col min="87" max="95" width="2.7109375" customWidth="1"/>
    <col min="96" max="98" width="3.7109375" customWidth="1"/>
    <col min="99" max="99" width="9.140625" customWidth="1"/>
    <col min="100" max="101" width="12.7109375" customWidth="1"/>
    <col min="102" max="104" width="9.140625" customWidth="1"/>
    <col min="105" max="113" width="2.7109375" customWidth="1"/>
    <col min="114" max="116" width="3.7109375" customWidth="1"/>
    <col min="117" max="133" width="9.140625" customWidth="1"/>
  </cols>
  <sheetData>
    <row r="1" spans="1:124" ht="14.25" customHeight="1">
      <c r="A1" s="234" t="str">
        <f>申込書!B1</f>
        <v>第27回全日本スポーツダイビング室内選手権大会</v>
      </c>
      <c r="B1" s="234"/>
      <c r="C1" s="234"/>
      <c r="D1" s="234"/>
      <c r="E1" s="234"/>
      <c r="F1" s="234"/>
      <c r="G1" s="234"/>
      <c r="H1" s="235"/>
      <c r="I1" s="192" t="s">
        <v>35</v>
      </c>
      <c r="J1" s="194"/>
    </row>
    <row r="2" spans="1:124" ht="18" customHeight="1">
      <c r="A2" s="55" t="str">
        <f>IF(BS8=0,"","※一人２種目以上のエントリーがあります。訂正してください。")</f>
        <v/>
      </c>
      <c r="I2" s="6" t="s">
        <v>34</v>
      </c>
      <c r="J2" s="6"/>
    </row>
    <row r="3" spans="1:124" ht="14.25" customHeight="1">
      <c r="A3" s="68"/>
      <c r="C3" s="1" t="str">
        <f>IF(申込書!C7="","チーム登録を行って下さい",申込書!C7)</f>
        <v>チーム登録を行って下さい</v>
      </c>
      <c r="D3" s="12"/>
      <c r="E3" s="12"/>
      <c r="F3" s="24" t="s">
        <v>33</v>
      </c>
    </row>
    <row r="4" spans="1:124" ht="14.25" customHeight="1">
      <c r="C4" s="13"/>
      <c r="F4" s="95" t="s">
        <v>150</v>
      </c>
      <c r="L4" s="13"/>
      <c r="M4" s="13"/>
      <c r="O4" s="47" t="s">
        <v>16</v>
      </c>
      <c r="P4" s="47" t="s">
        <v>100</v>
      </c>
      <c r="Q4" s="47" t="s">
        <v>16</v>
      </c>
      <c r="R4" s="232" t="s">
        <v>60</v>
      </c>
      <c r="S4" s="47"/>
      <c r="T4" s="231" t="s">
        <v>52</v>
      </c>
      <c r="U4" s="231"/>
      <c r="V4" s="231"/>
      <c r="W4" s="231"/>
      <c r="X4" s="231"/>
      <c r="Y4" s="231" t="s">
        <v>18</v>
      </c>
      <c r="Z4" s="231"/>
      <c r="AA4" s="231"/>
      <c r="AB4" s="231"/>
      <c r="AC4" s="231"/>
      <c r="AD4" s="236" t="s">
        <v>99</v>
      </c>
      <c r="AE4" s="237"/>
      <c r="AF4" s="237"/>
      <c r="AG4" s="237"/>
      <c r="AH4" s="238" t="s">
        <v>65</v>
      </c>
      <c r="AI4" s="239"/>
      <c r="AJ4" s="239"/>
      <c r="AK4" s="239"/>
      <c r="AL4" s="240"/>
      <c r="AM4" s="236" t="s">
        <v>98</v>
      </c>
      <c r="AN4" s="236"/>
      <c r="AO4" s="231" t="s">
        <v>97</v>
      </c>
      <c r="AP4" s="231"/>
      <c r="AQ4" s="231"/>
      <c r="AR4" s="231"/>
      <c r="CD4" t="s">
        <v>135</v>
      </c>
      <c r="CV4" t="s">
        <v>138</v>
      </c>
    </row>
    <row r="5" spans="1:124" s="15" customFormat="1" ht="14.25" customHeight="1">
      <c r="A5" s="14" t="s">
        <v>96</v>
      </c>
      <c r="B5" s="14" t="s">
        <v>52</v>
      </c>
      <c r="C5" s="14" t="s">
        <v>134</v>
      </c>
      <c r="D5" s="14" t="s">
        <v>16</v>
      </c>
      <c r="E5" s="14" t="s">
        <v>149</v>
      </c>
      <c r="F5" s="14" t="s">
        <v>95</v>
      </c>
      <c r="G5" s="14" t="s">
        <v>12</v>
      </c>
      <c r="H5" s="14" t="s">
        <v>13</v>
      </c>
      <c r="I5" s="14" t="s">
        <v>14</v>
      </c>
      <c r="J5" s="14" t="s">
        <v>15</v>
      </c>
      <c r="K5" s="23"/>
      <c r="L5" s="14" t="s">
        <v>11</v>
      </c>
      <c r="M5" s="14" t="s">
        <v>95</v>
      </c>
      <c r="O5" s="46" t="s">
        <v>94</v>
      </c>
      <c r="P5" s="46" t="s">
        <v>93</v>
      </c>
      <c r="Q5" s="46" t="s">
        <v>93</v>
      </c>
      <c r="R5" s="233"/>
      <c r="S5" s="46"/>
      <c r="T5" s="14" t="s">
        <v>92</v>
      </c>
      <c r="U5" s="14" t="s">
        <v>91</v>
      </c>
      <c r="V5" s="14" t="s">
        <v>90</v>
      </c>
      <c r="W5" s="14" t="s">
        <v>89</v>
      </c>
      <c r="X5" s="14" t="s">
        <v>88</v>
      </c>
      <c r="Y5" s="14" t="s">
        <v>92</v>
      </c>
      <c r="Z5" s="14" t="s">
        <v>91</v>
      </c>
      <c r="AA5" s="14" t="s">
        <v>90</v>
      </c>
      <c r="AB5" s="14" t="s">
        <v>89</v>
      </c>
      <c r="AC5" s="14" t="s">
        <v>88</v>
      </c>
      <c r="AD5" s="45" t="s">
        <v>87</v>
      </c>
      <c r="AE5" s="45" t="s">
        <v>86</v>
      </c>
      <c r="AF5" s="45" t="s">
        <v>85</v>
      </c>
      <c r="AG5" s="45" t="s">
        <v>84</v>
      </c>
      <c r="AH5" s="45" t="s">
        <v>87</v>
      </c>
      <c r="AI5" s="45" t="s">
        <v>86</v>
      </c>
      <c r="AJ5" s="45" t="s">
        <v>85</v>
      </c>
      <c r="AK5" s="45" t="s">
        <v>84</v>
      </c>
      <c r="AL5" s="45"/>
      <c r="AM5" s="45" t="s">
        <v>83</v>
      </c>
      <c r="AN5" s="14" t="s">
        <v>82</v>
      </c>
      <c r="AO5" s="14" t="s">
        <v>81</v>
      </c>
      <c r="AP5" s="14" t="s">
        <v>80</v>
      </c>
      <c r="AQ5" s="14" t="s">
        <v>79</v>
      </c>
      <c r="AR5" s="14" t="s">
        <v>78</v>
      </c>
      <c r="AT5" s="15" t="s">
        <v>77</v>
      </c>
      <c r="AU5" s="15" t="s">
        <v>59</v>
      </c>
      <c r="AV5" s="15" t="s">
        <v>60</v>
      </c>
      <c r="AY5" s="15" t="s">
        <v>46</v>
      </c>
      <c r="AZ5" s="15" t="s">
        <v>57</v>
      </c>
      <c r="BA5" s="15" t="s">
        <v>18</v>
      </c>
      <c r="BB5" s="15" t="s">
        <v>52</v>
      </c>
      <c r="BC5" s="15" t="s">
        <v>51</v>
      </c>
      <c r="BD5" s="15">
        <f>AU15</f>
        <v>1</v>
      </c>
      <c r="BE5" s="15">
        <f>AU16</f>
        <v>2</v>
      </c>
      <c r="BF5" s="15">
        <f>AU17</f>
        <v>3</v>
      </c>
      <c r="BG5" s="15">
        <f>AU18</f>
        <v>4</v>
      </c>
      <c r="BH5" s="15">
        <f>AU19</f>
        <v>5</v>
      </c>
      <c r="BI5" s="15">
        <f>AU20</f>
        <v>6</v>
      </c>
      <c r="BJ5" s="15">
        <f>AU21</f>
        <v>7</v>
      </c>
      <c r="BK5" s="15">
        <f>AU22</f>
        <v>8</v>
      </c>
      <c r="BL5" s="15">
        <f>AU23</f>
        <v>9</v>
      </c>
      <c r="BM5" s="15">
        <f>AU24</f>
        <v>10</v>
      </c>
      <c r="BN5" s="15">
        <f>AU25</f>
        <v>11</v>
      </c>
      <c r="BO5" s="15">
        <f>AU26</f>
        <v>12</v>
      </c>
      <c r="CD5" s="15" t="s">
        <v>46</v>
      </c>
      <c r="CE5" s="15" t="s">
        <v>57</v>
      </c>
      <c r="CF5" s="15" t="s">
        <v>18</v>
      </c>
      <c r="CG5" s="15" t="s">
        <v>52</v>
      </c>
      <c r="CH5" s="15" t="s">
        <v>51</v>
      </c>
      <c r="CI5" s="15">
        <f>AU15</f>
        <v>1</v>
      </c>
      <c r="CJ5" s="15">
        <f>AU16</f>
        <v>2</v>
      </c>
      <c r="CK5" s="15">
        <f>AU17</f>
        <v>3</v>
      </c>
      <c r="CL5" s="15">
        <f>AU18</f>
        <v>4</v>
      </c>
      <c r="CM5" s="15">
        <f>AU19</f>
        <v>5</v>
      </c>
      <c r="CN5" s="15">
        <f>AU20</f>
        <v>6</v>
      </c>
      <c r="CO5" s="15">
        <f>AU21</f>
        <v>7</v>
      </c>
      <c r="CP5" s="15">
        <f>AU22</f>
        <v>8</v>
      </c>
      <c r="CQ5" s="15">
        <f>AU23</f>
        <v>9</v>
      </c>
      <c r="CR5" s="15">
        <f>AU24</f>
        <v>10</v>
      </c>
      <c r="CS5" s="15">
        <f>AU25</f>
        <v>11</v>
      </c>
      <c r="CT5" s="15">
        <f>AU26</f>
        <v>12</v>
      </c>
      <c r="CV5" s="15" t="s">
        <v>46</v>
      </c>
      <c r="CW5" s="15" t="s">
        <v>57</v>
      </c>
      <c r="CX5" s="15" t="s">
        <v>18</v>
      </c>
      <c r="CY5" s="15" t="s">
        <v>52</v>
      </c>
      <c r="CZ5" s="15" t="s">
        <v>51</v>
      </c>
      <c r="DA5" s="15">
        <f>AU15</f>
        <v>1</v>
      </c>
      <c r="DB5" s="15">
        <f>AU16</f>
        <v>2</v>
      </c>
      <c r="DC5" s="15">
        <f>AU17</f>
        <v>3</v>
      </c>
      <c r="DD5" s="15">
        <f>AU18</f>
        <v>4</v>
      </c>
      <c r="DE5" s="15">
        <f>AU19</f>
        <v>5</v>
      </c>
      <c r="DF5" s="15">
        <f>AU20</f>
        <v>6</v>
      </c>
      <c r="DG5" s="15">
        <f>AU21</f>
        <v>7</v>
      </c>
      <c r="DH5" s="15">
        <f>AU22</f>
        <v>8</v>
      </c>
      <c r="DI5" s="15">
        <f>AU23</f>
        <v>9</v>
      </c>
      <c r="DJ5" s="15">
        <f>AU24</f>
        <v>10</v>
      </c>
      <c r="DK5" s="15">
        <f>AU25</f>
        <v>11</v>
      </c>
      <c r="DL5" s="15">
        <f>AU26</f>
        <v>12</v>
      </c>
    </row>
    <row r="6" spans="1:124" s="15" customFormat="1" ht="14.25" customHeight="1">
      <c r="A6" s="81"/>
      <c r="B6" s="82" t="s">
        <v>136</v>
      </c>
      <c r="C6" s="81"/>
      <c r="D6" s="81"/>
      <c r="E6" s="81"/>
      <c r="F6" s="81"/>
      <c r="G6" s="81"/>
      <c r="H6" s="81"/>
      <c r="I6" s="81"/>
      <c r="J6" s="81"/>
      <c r="L6" s="81"/>
      <c r="M6" s="81"/>
      <c r="O6" s="46"/>
      <c r="P6" s="46"/>
      <c r="Q6" s="46"/>
      <c r="R6" s="46"/>
      <c r="S6" s="46"/>
      <c r="T6" s="14"/>
      <c r="U6" s="14"/>
      <c r="V6" s="14"/>
      <c r="W6" s="14"/>
      <c r="X6" s="14"/>
      <c r="Y6" s="14"/>
      <c r="Z6" s="14"/>
      <c r="AA6" s="14"/>
      <c r="AB6" s="14"/>
      <c r="AC6" s="14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14"/>
      <c r="AO6" s="14"/>
      <c r="AP6" s="14"/>
      <c r="AQ6" s="14"/>
      <c r="AR6" s="14"/>
      <c r="CD6" s="87"/>
      <c r="CE6" s="87"/>
      <c r="CF6" s="87"/>
      <c r="CG6" s="87"/>
      <c r="CH6" s="87"/>
      <c r="CU6" s="87"/>
      <c r="CV6" s="87"/>
      <c r="CW6" s="87"/>
      <c r="CX6" s="87"/>
      <c r="CY6" s="87"/>
      <c r="CZ6" s="87"/>
    </row>
    <row r="7" spans="1:124" ht="14.25" customHeight="1">
      <c r="A7" s="14" t="str">
        <f>IF(G7="","",1)</f>
        <v/>
      </c>
      <c r="B7" s="14" t="str">
        <f t="shared" ref="B7:B26" si="0">IF(D7="","",IF(X7=0,"男子",IF(X7=5,"女子",IF(X7=9,"混合","？？"))))</f>
        <v/>
      </c>
      <c r="C7" s="92" t="str">
        <f>IF(F7="","","無差別")</f>
        <v/>
      </c>
      <c r="D7" s="83"/>
      <c r="E7" s="45" t="str">
        <f>IF(D7="","",IF(D7="フリッパーリレー",400,200))</f>
        <v/>
      </c>
      <c r="F7" s="84"/>
      <c r="G7" s="83"/>
      <c r="H7" s="83"/>
      <c r="I7" s="83"/>
      <c r="J7" s="83"/>
      <c r="K7" s="22" t="str">
        <f t="shared" ref="K7:K26" si="1">IF(X7=3,"性別確認!",IF(AND(Q7=7,X7=9),"",IF(AL7&lt;&gt;0,"","")))</f>
        <v/>
      </c>
      <c r="L7" s="17" t="str">
        <f t="shared" ref="L7:L26" si="2">IF(D7="","",SUM(Y7:AB7))</f>
        <v/>
      </c>
      <c r="M7" s="17" t="str">
        <f t="shared" ref="M7:M38" si="3">IF(F7="","999:99.99"," "&amp;LEFT(RIGHT("        "&amp;TEXT(F7,"0.00"),7),2)&amp;":"&amp;RIGHT(TEXT(F7,"0.00"),5))</f>
        <v>999:99.99</v>
      </c>
      <c r="O7" s="16" t="str">
        <f>IF($F7="","",VLOOKUP($D7,$AT$8:$AU$9,2,0))</f>
        <v/>
      </c>
      <c r="P7" s="16" t="str">
        <f t="shared" ref="P7:P48" si="4">IF($D7="","",VLOOKUP($B7&amp;S7&amp;$D7,$AT$15:$AV$26,3,0))</f>
        <v/>
      </c>
      <c r="Q7" s="16" t="str">
        <f t="shared" ref="Q7:Q48" si="5">IF($D7="","",VLOOKUP($D7,$AT$8:$AV$9,2,0))</f>
        <v/>
      </c>
      <c r="R7" s="16" t="str">
        <f>IF($D7="","",IF(D7="フリッパーリレー",400,200))</f>
        <v/>
      </c>
      <c r="S7" s="16" t="str">
        <f>IF(R7="","",VLOOKUP(R7,$AT$29:$AU$30,2,1))</f>
        <v/>
      </c>
      <c r="T7" s="16">
        <f>IF(G7="",0,VLOOKUP(G7,$CD$8:$CG$127,4,0))</f>
        <v>0</v>
      </c>
      <c r="U7" s="16">
        <f>IF(H7="",0,VLOOKUP(H7,$CD$8:$CG$127,4,0))</f>
        <v>0</v>
      </c>
      <c r="V7" s="16">
        <f>IF(I7="",0,VLOOKUP(I7,$CD$8:$CG$127,4,0))</f>
        <v>0</v>
      </c>
      <c r="W7" s="16">
        <f>IF(J7="",0,VLOOKUP(J7,$CD$8:$CG$127,4,0))</f>
        <v>0</v>
      </c>
      <c r="X7" s="16">
        <f t="shared" ref="X7:X29" si="6">IF(SUM(T7:W7)=0,0,IF(SUM(T7:W7)=20,5,IF(SUM(T7:W7)=10,9,3)))</f>
        <v>0</v>
      </c>
      <c r="Y7" s="16">
        <f t="shared" ref="Y7:Y28" si="7">IF($G7="",0,VLOOKUP($G7,$AY$8:$BB$127,3,0))</f>
        <v>0</v>
      </c>
      <c r="Z7" s="16">
        <f t="shared" ref="Z7:Z28" si="8">IF($H7="",0,VLOOKUP($H7,$AY$8:$BB$127,3,0))</f>
        <v>0</v>
      </c>
      <c r="AA7" s="16">
        <f t="shared" ref="AA7:AA28" si="9">IF($I7="",0,VLOOKUP($I7,$AY$8:$BB$127,3,0))</f>
        <v>0</v>
      </c>
      <c r="AB7" s="16">
        <f t="shared" ref="AB7:AB28" si="10">IF($J7="",0,VLOOKUP($J7,$AY$8:$BB$127,3,0))</f>
        <v>0</v>
      </c>
      <c r="AC7" s="16">
        <f t="shared" ref="AC7:AC38" si="11">IF(SUM(Y7:AB7)=0,0,IF(SUM(Y7:AB7)=20,5,IF(SUM(Y7:AB7)=10,9,3)))</f>
        <v>0</v>
      </c>
      <c r="AD7" s="44" t="str">
        <f t="shared" ref="AD7:AD28" si="12">IF(G7="","",$O7&amp;G7)</f>
        <v/>
      </c>
      <c r="AE7" s="44" t="str">
        <f t="shared" ref="AE7:AE28" si="13">IF(H7="","",$O7&amp;H7)</f>
        <v/>
      </c>
      <c r="AF7" s="44" t="str">
        <f t="shared" ref="AF7:AF28" si="14">IF(I7="","",$O7&amp;I7)</f>
        <v/>
      </c>
      <c r="AG7" s="44" t="str">
        <f t="shared" ref="AG7:AG28" si="15">IF(J7="","",$O7&amp;J7)</f>
        <v/>
      </c>
      <c r="AH7" s="44">
        <f>IF(G7="",0,VLOOKUP(G7,$CD8:$CT$127,$O7+5,0))</f>
        <v>0</v>
      </c>
      <c r="AI7" s="44">
        <f>IF(H7="",0,VLOOKUP(H7,$CD$8:$CT$127,$O7+5,0))</f>
        <v>0</v>
      </c>
      <c r="AJ7" s="44">
        <f>IF(I7="",0,VLOOKUP(I7,$CD$8:$CT$127,$O7+5,0))</f>
        <v>0</v>
      </c>
      <c r="AK7" s="44">
        <f>IF(J7="",0,VLOOKUP(J7,$CD$8:$CT$127,$O7+5,0))</f>
        <v>0</v>
      </c>
      <c r="AL7" s="44">
        <f t="shared" ref="AL7:AL38" si="16">IF(OR(AH7&gt;1,AI7&gt;1,AJ7&gt;1,AK7&gt;1),1,0)</f>
        <v>0</v>
      </c>
      <c r="AM7" s="44" t="str">
        <f t="shared" ref="AM7:AM38" si="17">IF(D7="","",TEXT(O7,"00")&amp;C7)</f>
        <v/>
      </c>
      <c r="AN7" s="16">
        <f t="shared" ref="AN7:AN38" si="18">IF(AM7="",0,COUNTIF($AM$7:$AM$66,AM7))</f>
        <v>0</v>
      </c>
      <c r="AO7" s="16" t="str">
        <f>IF(G7="","",VLOOKUP(G7,$CD$8:$CH$127,5,0))</f>
        <v/>
      </c>
      <c r="AP7" s="16" t="str">
        <f>IF(H7="","",VLOOKUP(H7,$CD$8:$CH$127,5,0))</f>
        <v/>
      </c>
      <c r="AQ7" s="16" t="str">
        <f>IF(I7="","",VLOOKUP(I7,$CD$8:$CH$127,5,0))</f>
        <v/>
      </c>
      <c r="AR7" s="16" t="str">
        <f>IF(J7="","",VLOOKUP(J7,$CD$8:$CH$127,5,0))</f>
        <v/>
      </c>
      <c r="DN7" t="str">
        <f>IF(BB8=5,AY8,"")</f>
        <v/>
      </c>
      <c r="DO7" t="str">
        <f>BB8</f>
        <v/>
      </c>
      <c r="DR7" t="str">
        <f t="shared" ref="DR7:DR38" si="19">IF(C7="","",VLOOKUP(C7,$DS$7:$DT$13,2,1))</f>
        <v/>
      </c>
      <c r="DS7">
        <v>119</v>
      </c>
      <c r="DT7">
        <v>100</v>
      </c>
    </row>
    <row r="8" spans="1:124" ht="14.25" customHeight="1">
      <c r="A8" s="14" t="str">
        <f t="shared" ref="A8:A39" si="20">IF(G8="","",A7+1)</f>
        <v/>
      </c>
      <c r="B8" s="14" t="str">
        <f t="shared" si="0"/>
        <v/>
      </c>
      <c r="C8" s="92" t="str">
        <f t="shared" ref="C8:C26" si="21">IF(F8="","","無差別")</f>
        <v/>
      </c>
      <c r="D8" s="83"/>
      <c r="E8" s="45" t="str">
        <f t="shared" ref="E8:E26" si="22">IF(D8="","",IF(D8="フリッパーリレー",400,200))</f>
        <v/>
      </c>
      <c r="F8" s="84"/>
      <c r="G8" s="83"/>
      <c r="H8" s="83"/>
      <c r="I8" s="83"/>
      <c r="J8" s="83"/>
      <c r="K8" s="22" t="str">
        <f t="shared" si="1"/>
        <v/>
      </c>
      <c r="L8" s="17" t="str">
        <f t="shared" si="2"/>
        <v/>
      </c>
      <c r="M8" s="17" t="str">
        <f t="shared" si="3"/>
        <v>999:99.99</v>
      </c>
      <c r="O8" s="16" t="str">
        <f t="shared" ref="O8:O26" si="23">IF($F8="","",VLOOKUP($D8,$AT$8:$AU$9,2,0))</f>
        <v/>
      </c>
      <c r="P8" s="16" t="str">
        <f t="shared" si="4"/>
        <v/>
      </c>
      <c r="Q8" s="16" t="str">
        <f t="shared" si="5"/>
        <v/>
      </c>
      <c r="R8" s="16" t="str">
        <f t="shared" ref="R8:R71" si="24">IF($D8="","",IF(D8="フリッパーリレー",400,200))</f>
        <v/>
      </c>
      <c r="S8" s="16" t="str">
        <f t="shared" ref="S8:S48" si="25">IF(R8="","",VLOOKUP(R8,$AT$29:$AU$30,2,1))</f>
        <v/>
      </c>
      <c r="T8" s="16">
        <f t="shared" ref="T8:T28" si="26">IF(G8="",0,VLOOKUP(G8,$AY$8:$BB$127,4,0))</f>
        <v>0</v>
      </c>
      <c r="U8" s="16">
        <f t="shared" ref="U8:U28" si="27">IF(H8="",0,VLOOKUP(H8,$AY$8:$BB$127,4,0))</f>
        <v>0</v>
      </c>
      <c r="V8" s="16">
        <f t="shared" ref="V8:V28" si="28">IF(I8="",0,VLOOKUP(I8,$AY$8:$BB$127,4,0))</f>
        <v>0</v>
      </c>
      <c r="W8" s="16">
        <f t="shared" ref="W8:W28" si="29">IF(J8="",0,VLOOKUP(J8,$AY$8:$BB$127,4,0))</f>
        <v>0</v>
      </c>
      <c r="X8" s="16">
        <f t="shared" si="6"/>
        <v>0</v>
      </c>
      <c r="Y8" s="16">
        <f t="shared" si="7"/>
        <v>0</v>
      </c>
      <c r="Z8" s="16">
        <f t="shared" si="8"/>
        <v>0</v>
      </c>
      <c r="AA8" s="16">
        <f t="shared" si="9"/>
        <v>0</v>
      </c>
      <c r="AB8" s="16">
        <f t="shared" si="10"/>
        <v>0</v>
      </c>
      <c r="AC8" s="16">
        <f t="shared" si="11"/>
        <v>0</v>
      </c>
      <c r="AD8" s="44" t="str">
        <f t="shared" si="12"/>
        <v/>
      </c>
      <c r="AE8" s="44" t="str">
        <f t="shared" si="13"/>
        <v/>
      </c>
      <c r="AF8" s="44" t="str">
        <f t="shared" si="14"/>
        <v/>
      </c>
      <c r="AG8" s="44" t="str">
        <f t="shared" si="15"/>
        <v/>
      </c>
      <c r="AH8" s="44">
        <f t="shared" ref="AH8:AH28" si="30">IF(G8="",0,VLOOKUP(G8,$AY$8:$BO$127,$O8+5,0))</f>
        <v>0</v>
      </c>
      <c r="AI8" s="44">
        <f t="shared" ref="AI8:AI28" si="31">IF(H8="",0,VLOOKUP(H8,$AY$8:$BO$127,$O8+5,0))</f>
        <v>0</v>
      </c>
      <c r="AJ8" s="44">
        <f t="shared" ref="AJ8:AJ28" si="32">IF(I8="",0,VLOOKUP(I8,$AY$8:$BO$127,$O8+5,0))</f>
        <v>0</v>
      </c>
      <c r="AK8" s="44">
        <f t="shared" ref="AK8:AK28" si="33">IF(J8="",0,VLOOKUP(J8,$AY$8:$BO$127,$O8+5,0))</f>
        <v>0</v>
      </c>
      <c r="AL8" s="44">
        <f t="shared" si="16"/>
        <v>0</v>
      </c>
      <c r="AM8" s="44" t="str">
        <f t="shared" si="17"/>
        <v/>
      </c>
      <c r="AN8" s="16">
        <f t="shared" si="18"/>
        <v>0</v>
      </c>
      <c r="AO8" s="16" t="str">
        <f t="shared" ref="AO8:AO28" si="34">IF(G8="","",VLOOKUP(G8,$CD$8:$CH$127,5,0))</f>
        <v/>
      </c>
      <c r="AP8" s="16" t="str">
        <f t="shared" ref="AP8:AP28" si="35">IF(H8="","",VLOOKUP(H8,$CD$8:$CH$127,5,0))</f>
        <v/>
      </c>
      <c r="AQ8" s="16" t="str">
        <f t="shared" ref="AQ8:AQ28" si="36">IF(I8="","",VLOOKUP(I8,$CD$8:$CH$127,5,0))</f>
        <v/>
      </c>
      <c r="AR8" s="16" t="str">
        <f t="shared" ref="AR8:AR28" si="37">IF(J8="","",VLOOKUP(J8,$CD$8:$CH$127,5,0))</f>
        <v/>
      </c>
      <c r="AT8" t="s">
        <v>213</v>
      </c>
      <c r="AU8">
        <v>6</v>
      </c>
      <c r="AV8">
        <v>400</v>
      </c>
      <c r="AX8">
        <v>1</v>
      </c>
      <c r="AY8" t="str">
        <f>IF(ISERROR(VLOOKUP($AX8,申込一覧表_女子!$AH$5:$AN$167,2,0)),"",VLOOKUP($AX8,申込一覧表_女子!$AH$5:$AN$167,2,0))</f>
        <v/>
      </c>
      <c r="AZ8" t="str">
        <f>IF(ISERROR(VLOOKUP($AX8,申込一覧表_女子!$AH$5:$AN$167,7,0)),"",VLOOKUP($AX8,申込一覧表_女子!$AH$5:$AN$167,7,0))</f>
        <v/>
      </c>
      <c r="BA8" t="str">
        <f>IF(ISERROR(VLOOKUP($AX8,申込一覧表_女子!$AO$5:$AP$167,2,0)),"",VLOOKUP($AX8,申込一覧表_女子!$AO$5:$AP$167,2,0))</f>
        <v/>
      </c>
      <c r="BB8" t="str">
        <f>IF(ISERROR(VLOOKUP($AX8,申込一覧表_女子!$AH$5:$AN$167,5,0)),"",VLOOKUP($AX8,申込一覧表_女子!$AH$5:$AN$167,5,0))</f>
        <v/>
      </c>
      <c r="BC8" t="str">
        <f>IF(ISERROR(VLOOKUP($AX8,申込一覧表_女子!$AH$5:$AO$167,9,0)),"",VLOOKUP($AX8,申込一覧表_女子!$AH$5:$AO$167,9,0))</f>
        <v/>
      </c>
      <c r="BD8">
        <f t="shared" ref="BD8:BO17" si="38">COUNTIF($AD$7:$AG$66,BD$5&amp;$AY8)</f>
        <v>0</v>
      </c>
      <c r="BE8">
        <f t="shared" si="38"/>
        <v>0</v>
      </c>
      <c r="BF8">
        <f t="shared" si="38"/>
        <v>0</v>
      </c>
      <c r="BG8">
        <f t="shared" si="38"/>
        <v>0</v>
      </c>
      <c r="BH8">
        <f t="shared" si="38"/>
        <v>0</v>
      </c>
      <c r="BI8">
        <f t="shared" si="38"/>
        <v>0</v>
      </c>
      <c r="BJ8">
        <f t="shared" si="38"/>
        <v>0</v>
      </c>
      <c r="BK8">
        <f t="shared" si="38"/>
        <v>0</v>
      </c>
      <c r="BL8">
        <f t="shared" si="38"/>
        <v>0</v>
      </c>
      <c r="BM8">
        <f t="shared" si="38"/>
        <v>0</v>
      </c>
      <c r="BN8">
        <f t="shared" si="38"/>
        <v>0</v>
      </c>
      <c r="BO8">
        <f t="shared" si="38"/>
        <v>0</v>
      </c>
      <c r="BP8" t="str">
        <f>AY8</f>
        <v/>
      </c>
      <c r="BQ8">
        <f>SUM(BD8:BO8)</f>
        <v>0</v>
      </c>
      <c r="BR8" t="str">
        <f>IF(BP8="","",COUNTIF($G$7:$J$78,BP8))</f>
        <v/>
      </c>
      <c r="BS8">
        <f>COUNTIF(BR8:BR127,"&gt;=3")</f>
        <v>0</v>
      </c>
      <c r="CC8">
        <v>1</v>
      </c>
      <c r="CD8" t="str">
        <f>IF(ISERROR(VLOOKUP($CC8,申込一覧表_女子!$AH$6:$AO$75,2,0)),"",VLOOKUP($CC8,申込一覧表_女子!$AH$6:$AO$75,2,0))</f>
        <v/>
      </c>
      <c r="CE8" t="str">
        <f>IF(ISERROR(VLOOKUP($CC8,申込一覧表_女子!$AH$6:$AO$75,7,0)),"",VLOOKUP($CC8,申込一覧表_女子!$AH$6:$AO$75,7,0))</f>
        <v/>
      </c>
      <c r="CF8" t="str">
        <f>IF(ISERROR(VLOOKUP($CC8,申込一覧表_女子!$AH$6:$AP$75,9,0)),"",VLOOKUP($CC8,申込一覧表_女子!$AH$6:$AP$75,9,0))</f>
        <v/>
      </c>
      <c r="CG8" t="str">
        <f>IF(ISERROR(VLOOKUP($CC8,申込一覧表_女子!$AH$6:$AN$75,5,0)),"",VLOOKUP($CC8,申込一覧表_女子!$AH$6:$AN$75,5,0))</f>
        <v/>
      </c>
      <c r="CH8" t="str">
        <f>IF(ISERROR(VLOOKUP($CC8,申込一覧表_女子!$AH$6:$AP$75,8,0)),"",VLOOKUP($CC8,申込一覧表_女子!$AH$6:$AP$75,8,0))</f>
        <v/>
      </c>
      <c r="CI8">
        <f>COUNTIF($AD$7:$AG$66,CI$5&amp;$CD8)</f>
        <v>0</v>
      </c>
      <c r="CJ8">
        <f t="shared" ref="CJ8:CT23" si="39">COUNTIF($AD$7:$AG$66,CJ$5&amp;$CD8)</f>
        <v>0</v>
      </c>
      <c r="CK8">
        <f t="shared" si="39"/>
        <v>0</v>
      </c>
      <c r="CL8">
        <f t="shared" si="39"/>
        <v>0</v>
      </c>
      <c r="CM8">
        <f t="shared" si="39"/>
        <v>0</v>
      </c>
      <c r="CN8">
        <f t="shared" si="39"/>
        <v>0</v>
      </c>
      <c r="CO8">
        <f t="shared" si="39"/>
        <v>0</v>
      </c>
      <c r="CP8">
        <f t="shared" si="39"/>
        <v>0</v>
      </c>
      <c r="CQ8">
        <f t="shared" si="39"/>
        <v>0</v>
      </c>
      <c r="CR8">
        <f t="shared" si="39"/>
        <v>0</v>
      </c>
      <c r="CS8">
        <f t="shared" si="39"/>
        <v>0</v>
      </c>
      <c r="CT8">
        <f t="shared" si="39"/>
        <v>0</v>
      </c>
      <c r="CU8" t="str">
        <f>申込一覧表_女子!AH78</f>
        <v/>
      </c>
      <c r="CV8" t="str">
        <f>IF(ISERROR(VLOOKUP($CU8,申込一覧表_女子!$AH$78:$AN$167,2,0)),"",VLOOKUP($CU8,申込一覧表_女子!$AH$78:$AN$167,2,0))</f>
        <v/>
      </c>
      <c r="CW8" t="str">
        <f>IF(ISERROR(VLOOKUP($CU8,申込一覧表_女子!$AH$78:$AN$167,7,0)),"",VLOOKUP($CU8,申込一覧表_女子!$AH$78:$AN$167,7,0))</f>
        <v xml:space="preserve">  </v>
      </c>
      <c r="CX8" t="str">
        <f>IF(ISERROR(VLOOKUP($CU8,申込一覧表_女子!$AH$78:$AP$167,9,0)),"",VLOOKUP($CU8,申込一覧表_女子!$AH$78:$AP$167,9,0))</f>
        <v/>
      </c>
      <c r="CY8">
        <f>IF(ISERROR(VLOOKUP($CU8,申込一覧表_女子!$AH$78:$AN$167,5,0)),"",VLOOKUP($CU8,申込一覧表_女子!$AH$78:$AN$167,5,0))</f>
        <v>0</v>
      </c>
      <c r="CZ8" t="str">
        <f>IF(ISERROR(VLOOKUP($CU8,申込一覧表_女子!$AH$78:$AO$167,8,0)),"",VLOOKUP($CU8,申込一覧表_女子!$AH$78:$AO$167,8,0))</f>
        <v/>
      </c>
      <c r="DA8">
        <f t="shared" ref="DA8:DL8" si="40">COUNTIF($AD$29:$AG$66,DA$5&amp;$CV8)</f>
        <v>0</v>
      </c>
      <c r="DB8">
        <f t="shared" si="40"/>
        <v>0</v>
      </c>
      <c r="DC8">
        <f t="shared" si="40"/>
        <v>0</v>
      </c>
      <c r="DD8">
        <f t="shared" si="40"/>
        <v>0</v>
      </c>
      <c r="DE8">
        <f t="shared" si="40"/>
        <v>0</v>
      </c>
      <c r="DF8">
        <f t="shared" si="40"/>
        <v>0</v>
      </c>
      <c r="DG8">
        <f t="shared" si="40"/>
        <v>0</v>
      </c>
      <c r="DH8">
        <f t="shared" si="40"/>
        <v>0</v>
      </c>
      <c r="DI8">
        <f t="shared" si="40"/>
        <v>0</v>
      </c>
      <c r="DJ8">
        <f t="shared" si="40"/>
        <v>0</v>
      </c>
      <c r="DK8">
        <f t="shared" si="40"/>
        <v>0</v>
      </c>
      <c r="DL8">
        <f t="shared" si="40"/>
        <v>0</v>
      </c>
      <c r="DN8" t="str">
        <f t="shared" ref="DN8:DN30" si="41">IF(BB9=5,AY9,"")</f>
        <v/>
      </c>
      <c r="DR8" t="str">
        <f t="shared" si="19"/>
        <v/>
      </c>
      <c r="DS8">
        <v>120</v>
      </c>
      <c r="DT8">
        <v>101</v>
      </c>
    </row>
    <row r="9" spans="1:124" ht="14.25" customHeight="1">
      <c r="A9" s="14" t="str">
        <f t="shared" si="20"/>
        <v/>
      </c>
      <c r="B9" s="14" t="str">
        <f t="shared" si="0"/>
        <v/>
      </c>
      <c r="C9" s="92" t="str">
        <f t="shared" si="21"/>
        <v/>
      </c>
      <c r="D9" s="83"/>
      <c r="E9" s="45" t="str">
        <f t="shared" si="22"/>
        <v/>
      </c>
      <c r="F9" s="84"/>
      <c r="G9" s="83"/>
      <c r="H9" s="83"/>
      <c r="I9" s="83"/>
      <c r="J9" s="83"/>
      <c r="K9" s="22" t="str">
        <f t="shared" si="1"/>
        <v/>
      </c>
      <c r="L9" s="17" t="str">
        <f t="shared" si="2"/>
        <v/>
      </c>
      <c r="M9" s="17" t="str">
        <f t="shared" si="3"/>
        <v>999:99.99</v>
      </c>
      <c r="O9" s="16" t="str">
        <f t="shared" si="23"/>
        <v/>
      </c>
      <c r="P9" s="16" t="str">
        <f t="shared" si="4"/>
        <v/>
      </c>
      <c r="Q9" s="16" t="str">
        <f t="shared" si="5"/>
        <v/>
      </c>
      <c r="R9" s="16" t="str">
        <f t="shared" si="24"/>
        <v/>
      </c>
      <c r="S9" s="16" t="str">
        <f t="shared" si="25"/>
        <v/>
      </c>
      <c r="T9" s="16">
        <f t="shared" si="26"/>
        <v>0</v>
      </c>
      <c r="U9" s="16">
        <f t="shared" si="27"/>
        <v>0</v>
      </c>
      <c r="V9" s="16">
        <f t="shared" si="28"/>
        <v>0</v>
      </c>
      <c r="W9" s="16">
        <f t="shared" si="29"/>
        <v>0</v>
      </c>
      <c r="X9" s="16">
        <f t="shared" si="6"/>
        <v>0</v>
      </c>
      <c r="Y9" s="16">
        <f t="shared" si="7"/>
        <v>0</v>
      </c>
      <c r="Z9" s="16">
        <f t="shared" si="8"/>
        <v>0</v>
      </c>
      <c r="AA9" s="16">
        <f t="shared" si="9"/>
        <v>0</v>
      </c>
      <c r="AB9" s="16">
        <f t="shared" si="10"/>
        <v>0</v>
      </c>
      <c r="AC9" s="16">
        <f t="shared" si="11"/>
        <v>0</v>
      </c>
      <c r="AD9" s="44" t="str">
        <f t="shared" si="12"/>
        <v/>
      </c>
      <c r="AE9" s="44" t="str">
        <f t="shared" si="13"/>
        <v/>
      </c>
      <c r="AF9" s="44" t="str">
        <f t="shared" si="14"/>
        <v/>
      </c>
      <c r="AG9" s="44" t="str">
        <f t="shared" si="15"/>
        <v/>
      </c>
      <c r="AH9" s="44">
        <f t="shared" si="30"/>
        <v>0</v>
      </c>
      <c r="AI9" s="44">
        <f t="shared" si="31"/>
        <v>0</v>
      </c>
      <c r="AJ9" s="44">
        <f t="shared" si="32"/>
        <v>0</v>
      </c>
      <c r="AK9" s="44">
        <f t="shared" si="33"/>
        <v>0</v>
      </c>
      <c r="AL9" s="44">
        <f t="shared" si="16"/>
        <v>0</v>
      </c>
      <c r="AM9" s="44" t="str">
        <f t="shared" si="17"/>
        <v/>
      </c>
      <c r="AN9" s="16">
        <f t="shared" si="18"/>
        <v>0</v>
      </c>
      <c r="AO9" s="16" t="str">
        <f t="shared" si="34"/>
        <v/>
      </c>
      <c r="AP9" s="16" t="str">
        <f t="shared" si="35"/>
        <v/>
      </c>
      <c r="AQ9" s="16" t="str">
        <f t="shared" si="36"/>
        <v/>
      </c>
      <c r="AR9" s="16" t="str">
        <f t="shared" si="37"/>
        <v/>
      </c>
      <c r="AT9" t="s">
        <v>214</v>
      </c>
      <c r="AU9">
        <v>7</v>
      </c>
      <c r="AV9">
        <v>200</v>
      </c>
      <c r="AX9">
        <v>2</v>
      </c>
      <c r="AY9" t="str">
        <f>IF(ISERROR(VLOOKUP($AX9,申込一覧表_女子!$AH$5:$AN$167,2,0)),"",VLOOKUP($AX9,申込一覧表_女子!$AH$5:$AN$167,2,0))</f>
        <v/>
      </c>
      <c r="AZ9" t="str">
        <f>IF(ISERROR(VLOOKUP($AX9,申込一覧表_女子!$AH$5:$AN$167,7,0)),"",VLOOKUP($AX9,申込一覧表_女子!$AH$5:$AN$167,7,0))</f>
        <v/>
      </c>
      <c r="BA9" t="str">
        <f>IF(ISERROR(VLOOKUP($AX9,申込一覧表_女子!$AO$5:$AP$167,2,0)),"",VLOOKUP($AX9,申込一覧表_女子!$AO$5:$AP$167,2,0))</f>
        <v/>
      </c>
      <c r="BB9" t="str">
        <f>IF(ISERROR(VLOOKUP($AX9,申込一覧表_女子!$AH$5:$AN$167,5,0)),"",VLOOKUP($AX9,申込一覧表_女子!$AH$5:$AN$167,5,0))</f>
        <v/>
      </c>
      <c r="BC9" t="str">
        <f>IF(ISERROR(VLOOKUP($AX9,申込一覧表_女子!$AH$5:$AO$167,9,0)),"",VLOOKUP($AX9,申込一覧表_女子!$AH$5:$AO$167,9,0))</f>
        <v/>
      </c>
      <c r="BD9">
        <f t="shared" si="38"/>
        <v>0</v>
      </c>
      <c r="BE9">
        <f t="shared" si="38"/>
        <v>0</v>
      </c>
      <c r="BF9">
        <f t="shared" si="38"/>
        <v>0</v>
      </c>
      <c r="BG9">
        <f t="shared" si="38"/>
        <v>0</v>
      </c>
      <c r="BH9">
        <f t="shared" si="38"/>
        <v>0</v>
      </c>
      <c r="BI9">
        <f t="shared" si="38"/>
        <v>0</v>
      </c>
      <c r="BJ9">
        <f t="shared" si="38"/>
        <v>0</v>
      </c>
      <c r="BK9">
        <f t="shared" si="38"/>
        <v>0</v>
      </c>
      <c r="BL9">
        <f t="shared" si="38"/>
        <v>0</v>
      </c>
      <c r="BM9">
        <f t="shared" si="38"/>
        <v>0</v>
      </c>
      <c r="BN9">
        <f t="shared" si="38"/>
        <v>0</v>
      </c>
      <c r="BO9">
        <f t="shared" si="38"/>
        <v>0</v>
      </c>
      <c r="BP9" t="str">
        <f t="shared" ref="BP9:BP72" si="42">AY9</f>
        <v/>
      </c>
      <c r="BQ9">
        <f t="shared" ref="BQ9:BQ72" si="43">SUM(BD9:BO9)</f>
        <v>0</v>
      </c>
      <c r="BR9" t="str">
        <f t="shared" ref="BR9:BR24" si="44">IF(BP9="","",COUNTIF($G$7:$J$78,BP9))</f>
        <v/>
      </c>
      <c r="CC9">
        <v>2</v>
      </c>
      <c r="CD9" t="str">
        <f>IF(ISERROR(VLOOKUP($CC9,申込一覧表_女子!$AH$6:$AO$75,2,0)),"",VLOOKUP($CC9,申込一覧表_女子!$AH$6:$AO$75,2,0))</f>
        <v/>
      </c>
      <c r="CE9" t="str">
        <f>IF(ISERROR(VLOOKUP($CC9,申込一覧表_女子!$AH$6:$AO$75,7,0)),"",VLOOKUP($CC9,申込一覧表_女子!$AH$6:$AO$75,7,0))</f>
        <v/>
      </c>
      <c r="CF9" t="str">
        <f>IF(ISERROR(VLOOKUP($CC9,申込一覧表_女子!$AH$5:$AP$75,9,0)),"",VLOOKUP($CC9,申込一覧表_女子!$AH$5:$AP$75,9,0))</f>
        <v/>
      </c>
      <c r="CG9" t="str">
        <f>IF(ISERROR(VLOOKUP($CC9,申込一覧表_女子!$AH$6:$AN$75,5,0)),"",VLOOKUP($CC9,申込一覧表_女子!$AH$6:$AN$75,5,0))</f>
        <v/>
      </c>
      <c r="CH9" t="str">
        <f>IF(ISERROR(VLOOKUP($CC9,申込一覧表_女子!$AH$6:$AP$75,8,0)),"",VLOOKUP($CC9,申込一覧表_女子!$AH$6:$AP$75,8,0))</f>
        <v/>
      </c>
      <c r="CI9">
        <f t="shared" ref="CI9:CT40" si="45">COUNTIF($AD$7:$AG$66,CI$5&amp;$CD9)</f>
        <v>0</v>
      </c>
      <c r="CJ9">
        <f t="shared" si="39"/>
        <v>0</v>
      </c>
      <c r="CK9">
        <f t="shared" si="39"/>
        <v>0</v>
      </c>
      <c r="CL9">
        <f t="shared" si="39"/>
        <v>0</v>
      </c>
      <c r="CM9">
        <f t="shared" si="39"/>
        <v>0</v>
      </c>
      <c r="CN9">
        <f t="shared" si="39"/>
        <v>0</v>
      </c>
      <c r="CO9">
        <f t="shared" si="39"/>
        <v>0</v>
      </c>
      <c r="CP9">
        <f t="shared" si="39"/>
        <v>0</v>
      </c>
      <c r="CQ9">
        <f t="shared" si="39"/>
        <v>0</v>
      </c>
      <c r="CR9">
        <f t="shared" si="39"/>
        <v>0</v>
      </c>
      <c r="CS9">
        <f t="shared" si="39"/>
        <v>0</v>
      </c>
      <c r="CT9">
        <f t="shared" si="39"/>
        <v>0</v>
      </c>
      <c r="CU9" t="str">
        <f>申込一覧表_女子!AH79</f>
        <v/>
      </c>
      <c r="CV9" t="str">
        <f>IF(ISERROR(VLOOKUP($CU9,申込一覧表_女子!$AH$78:$AN$167,2,0)),"",VLOOKUP($CU9,申込一覧表_女子!$AH$78:$AN$167,2,0))</f>
        <v/>
      </c>
      <c r="CW9" t="str">
        <f>IF(ISERROR(VLOOKUP($CU9,申込一覧表_女子!$AH$78:$AN$167,7,0)),"",VLOOKUP($CU9,申込一覧表_女子!$AH$78:$AN$167,7,0))</f>
        <v xml:space="preserve">  </v>
      </c>
      <c r="CX9" t="str">
        <f>IF(ISERROR(VLOOKUP($CU9,申込一覧表_女子!$AH$78:$AP$167,9,0)),"",VLOOKUP($CU9,申込一覧表_女子!$AH$78:$AP$167,9,0))</f>
        <v/>
      </c>
      <c r="CY9">
        <f>IF(ISERROR(VLOOKUP($CU9,申込一覧表_女子!$AH$78:$AN$167,5,0)),"",VLOOKUP($CU9,申込一覧表_女子!$AH$78:$AN$167,5,0))</f>
        <v>0</v>
      </c>
      <c r="CZ9" t="str">
        <f>IF(ISERROR(VLOOKUP($CU9,申込一覧表_女子!$AH$78:$AO$167,8,0)),"",VLOOKUP($CU9,申込一覧表_女子!$AH$78:$AO$167,8,0))</f>
        <v/>
      </c>
      <c r="DA9">
        <f t="shared" ref="DA9:DL40" si="46">COUNTIF($AD$29:$AG$66,DA$5&amp;$CV9)</f>
        <v>0</v>
      </c>
      <c r="DB9">
        <f t="shared" si="46"/>
        <v>0</v>
      </c>
      <c r="DC9">
        <f t="shared" ref="DC9:DL23" si="47">COUNTIF($AD$29:$AG$66,DC$5&amp;$CV9)</f>
        <v>0</v>
      </c>
      <c r="DD9">
        <f t="shared" si="47"/>
        <v>0</v>
      </c>
      <c r="DE9">
        <f t="shared" si="47"/>
        <v>0</v>
      </c>
      <c r="DF9">
        <f t="shared" si="47"/>
        <v>0</v>
      </c>
      <c r="DG9">
        <f t="shared" si="47"/>
        <v>0</v>
      </c>
      <c r="DH9">
        <f t="shared" si="47"/>
        <v>0</v>
      </c>
      <c r="DI9">
        <f t="shared" si="47"/>
        <v>0</v>
      </c>
      <c r="DJ9">
        <f t="shared" si="47"/>
        <v>0</v>
      </c>
      <c r="DK9">
        <f t="shared" si="47"/>
        <v>0</v>
      </c>
      <c r="DL9">
        <f t="shared" si="47"/>
        <v>0</v>
      </c>
      <c r="DN9" t="str">
        <f t="shared" si="41"/>
        <v/>
      </c>
      <c r="DR9" t="str">
        <f t="shared" si="19"/>
        <v/>
      </c>
      <c r="DS9">
        <v>150</v>
      </c>
      <c r="DT9">
        <v>102</v>
      </c>
    </row>
    <row r="10" spans="1:124" ht="14.25" customHeight="1">
      <c r="A10" s="14" t="str">
        <f t="shared" si="20"/>
        <v/>
      </c>
      <c r="B10" s="14" t="str">
        <f t="shared" si="0"/>
        <v/>
      </c>
      <c r="C10" s="92" t="str">
        <f t="shared" si="21"/>
        <v/>
      </c>
      <c r="D10" s="83"/>
      <c r="E10" s="45" t="str">
        <f t="shared" si="22"/>
        <v/>
      </c>
      <c r="F10" s="84"/>
      <c r="G10" s="83"/>
      <c r="H10" s="83"/>
      <c r="I10" s="83"/>
      <c r="J10" s="83"/>
      <c r="K10" s="22" t="str">
        <f t="shared" si="1"/>
        <v/>
      </c>
      <c r="L10" s="17" t="str">
        <f t="shared" si="2"/>
        <v/>
      </c>
      <c r="M10" s="17" t="str">
        <f t="shared" si="3"/>
        <v>999:99.99</v>
      </c>
      <c r="O10" s="16" t="str">
        <f t="shared" si="23"/>
        <v/>
      </c>
      <c r="P10" s="16" t="str">
        <f t="shared" si="4"/>
        <v/>
      </c>
      <c r="Q10" s="16" t="str">
        <f t="shared" si="5"/>
        <v/>
      </c>
      <c r="R10" s="16" t="str">
        <f t="shared" si="24"/>
        <v/>
      </c>
      <c r="S10" s="16" t="str">
        <f t="shared" si="25"/>
        <v/>
      </c>
      <c r="T10" s="16">
        <f t="shared" si="26"/>
        <v>0</v>
      </c>
      <c r="U10" s="16">
        <f t="shared" si="27"/>
        <v>0</v>
      </c>
      <c r="V10" s="16">
        <f t="shared" si="28"/>
        <v>0</v>
      </c>
      <c r="W10" s="16">
        <f t="shared" si="29"/>
        <v>0</v>
      </c>
      <c r="X10" s="16">
        <f t="shared" si="6"/>
        <v>0</v>
      </c>
      <c r="Y10" s="16">
        <f t="shared" si="7"/>
        <v>0</v>
      </c>
      <c r="Z10" s="16">
        <f t="shared" si="8"/>
        <v>0</v>
      </c>
      <c r="AA10" s="16">
        <f t="shared" si="9"/>
        <v>0</v>
      </c>
      <c r="AB10" s="16">
        <f t="shared" si="10"/>
        <v>0</v>
      </c>
      <c r="AC10" s="16">
        <f t="shared" si="11"/>
        <v>0</v>
      </c>
      <c r="AD10" s="44" t="str">
        <f t="shared" si="12"/>
        <v/>
      </c>
      <c r="AE10" s="44" t="str">
        <f t="shared" si="13"/>
        <v/>
      </c>
      <c r="AF10" s="44" t="str">
        <f t="shared" si="14"/>
        <v/>
      </c>
      <c r="AG10" s="44" t="str">
        <f t="shared" si="15"/>
        <v/>
      </c>
      <c r="AH10" s="44">
        <f t="shared" si="30"/>
        <v>0</v>
      </c>
      <c r="AI10" s="44">
        <f t="shared" si="31"/>
        <v>0</v>
      </c>
      <c r="AJ10" s="44">
        <f t="shared" si="32"/>
        <v>0</v>
      </c>
      <c r="AK10" s="44">
        <f t="shared" si="33"/>
        <v>0</v>
      </c>
      <c r="AL10" s="44">
        <f t="shared" si="16"/>
        <v>0</v>
      </c>
      <c r="AM10" s="44" t="str">
        <f t="shared" si="17"/>
        <v/>
      </c>
      <c r="AN10" s="16">
        <f t="shared" si="18"/>
        <v>0</v>
      </c>
      <c r="AO10" s="16" t="str">
        <f t="shared" si="34"/>
        <v/>
      </c>
      <c r="AP10" s="16" t="str">
        <f t="shared" si="35"/>
        <v/>
      </c>
      <c r="AQ10" s="16" t="str">
        <f t="shared" si="36"/>
        <v/>
      </c>
      <c r="AR10" s="16" t="str">
        <f t="shared" si="37"/>
        <v/>
      </c>
      <c r="AX10">
        <v>3</v>
      </c>
      <c r="AY10" t="str">
        <f>IF(ISERROR(VLOOKUP($AX10,申込一覧表_女子!$AH$5:$AN$167,2,0)),"",VLOOKUP($AX10,申込一覧表_女子!$AH$5:$AN$167,2,0))</f>
        <v/>
      </c>
      <c r="AZ10" t="str">
        <f>IF(ISERROR(VLOOKUP($AX10,申込一覧表_女子!$AH$5:$AN$167,7,0)),"",VLOOKUP($AX10,申込一覧表_女子!$AH$5:$AN$167,7,0))</f>
        <v/>
      </c>
      <c r="BA10" t="str">
        <f>IF(ISERROR(VLOOKUP($AX10,申込一覧表_女子!$AO$5:$AP$167,2,0)),"",VLOOKUP($AX10,申込一覧表_女子!$AO$5:$AP$167,2,0))</f>
        <v/>
      </c>
      <c r="BB10" t="str">
        <f>IF(ISERROR(VLOOKUP($AX10,申込一覧表_女子!$AH$5:$AN$167,5,0)),"",VLOOKUP($AX10,申込一覧表_女子!$AH$5:$AN$167,5,0))</f>
        <v/>
      </c>
      <c r="BC10" t="str">
        <f>IF(ISERROR(VLOOKUP($AX10,申込一覧表_女子!$AH$5:$AO$167,9,0)),"",VLOOKUP($AX10,申込一覧表_女子!$AH$5:$AO$167,9,0))</f>
        <v/>
      </c>
      <c r="BD10">
        <f t="shared" si="38"/>
        <v>0</v>
      </c>
      <c r="BE10">
        <f t="shared" si="38"/>
        <v>0</v>
      </c>
      <c r="BF10">
        <f t="shared" si="38"/>
        <v>0</v>
      </c>
      <c r="BG10">
        <f t="shared" si="38"/>
        <v>0</v>
      </c>
      <c r="BH10">
        <f t="shared" si="38"/>
        <v>0</v>
      </c>
      <c r="BI10">
        <f t="shared" si="38"/>
        <v>0</v>
      </c>
      <c r="BJ10">
        <f t="shared" si="38"/>
        <v>0</v>
      </c>
      <c r="BK10">
        <f t="shared" si="38"/>
        <v>0</v>
      </c>
      <c r="BL10">
        <f t="shared" si="38"/>
        <v>0</v>
      </c>
      <c r="BM10">
        <f t="shared" si="38"/>
        <v>0</v>
      </c>
      <c r="BN10">
        <f t="shared" si="38"/>
        <v>0</v>
      </c>
      <c r="BO10">
        <f t="shared" si="38"/>
        <v>0</v>
      </c>
      <c r="BP10" t="str">
        <f t="shared" si="42"/>
        <v/>
      </c>
      <c r="BQ10">
        <f t="shared" si="43"/>
        <v>0</v>
      </c>
      <c r="BR10" t="str">
        <f t="shared" si="44"/>
        <v/>
      </c>
      <c r="CC10">
        <v>3</v>
      </c>
      <c r="CD10" t="str">
        <f>IF(ISERROR(VLOOKUP($CC10,申込一覧表_女子!$AH$6:$AO$75,2,0)),"",VLOOKUP($CC10,申込一覧表_女子!$AH$6:$AO$75,2,0))</f>
        <v/>
      </c>
      <c r="CE10" t="str">
        <f>IF(ISERROR(VLOOKUP($CC10,申込一覧表_女子!$AH$6:$AO$75,7,0)),"",VLOOKUP($CC10,申込一覧表_女子!$AH$6:$AO$75,7,0))</f>
        <v/>
      </c>
      <c r="CF10" t="str">
        <f>IF(ISERROR(VLOOKUP($CC10,申込一覧表_女子!$AH$5:$AP$75,9,0)),"",VLOOKUP($CC10,申込一覧表_女子!$AH$5:$AP$75,9,0))</f>
        <v/>
      </c>
      <c r="CG10" t="str">
        <f>IF(ISERROR(VLOOKUP($CC10,申込一覧表_女子!$AH$6:$AN$75,5,0)),"",VLOOKUP($CC10,申込一覧表_女子!$AH$6:$AN$75,5,0))</f>
        <v/>
      </c>
      <c r="CH10" t="str">
        <f>IF(ISERROR(VLOOKUP($CC10,申込一覧表_女子!$AH$6:$AP$75,8,0)),"",VLOOKUP($CC10,申込一覧表_女子!$AH$6:$AP$75,8,0))</f>
        <v/>
      </c>
      <c r="CI10">
        <f t="shared" si="45"/>
        <v>0</v>
      </c>
      <c r="CJ10">
        <f t="shared" si="39"/>
        <v>0</v>
      </c>
      <c r="CK10">
        <f t="shared" si="39"/>
        <v>0</v>
      </c>
      <c r="CL10">
        <f t="shared" si="39"/>
        <v>0</v>
      </c>
      <c r="CM10">
        <f t="shared" si="39"/>
        <v>0</v>
      </c>
      <c r="CN10">
        <f t="shared" si="39"/>
        <v>0</v>
      </c>
      <c r="CO10">
        <f t="shared" si="39"/>
        <v>0</v>
      </c>
      <c r="CP10">
        <f t="shared" si="39"/>
        <v>0</v>
      </c>
      <c r="CQ10">
        <f t="shared" si="39"/>
        <v>0</v>
      </c>
      <c r="CR10">
        <f t="shared" si="39"/>
        <v>0</v>
      </c>
      <c r="CS10">
        <f t="shared" si="39"/>
        <v>0</v>
      </c>
      <c r="CT10">
        <f t="shared" si="39"/>
        <v>0</v>
      </c>
      <c r="CU10" t="str">
        <f>申込一覧表_女子!AH80</f>
        <v/>
      </c>
      <c r="CV10" t="str">
        <f>IF(ISERROR(VLOOKUP($CU10,申込一覧表_女子!$AH$78:$AN$167,2,0)),"",VLOOKUP($CU10,申込一覧表_女子!$AH$78:$AN$167,2,0))</f>
        <v/>
      </c>
      <c r="CW10" t="str">
        <f>IF(ISERROR(VLOOKUP($CU10,申込一覧表_女子!$AH$78:$AN$167,7,0)),"",VLOOKUP($CU10,申込一覧表_女子!$AH$78:$AN$167,7,0))</f>
        <v xml:space="preserve">  </v>
      </c>
      <c r="CX10" t="str">
        <f>IF(ISERROR(VLOOKUP($CU10,申込一覧表_女子!$AH$78:$AP$167,9,0)),"",VLOOKUP($CU10,申込一覧表_女子!$AH$78:$AP$167,9,0))</f>
        <v/>
      </c>
      <c r="CY10">
        <f>IF(ISERROR(VLOOKUP($CU10,申込一覧表_女子!$AH$78:$AN$167,5,0)),"",VLOOKUP($CU10,申込一覧表_女子!$AH$78:$AN$167,5,0))</f>
        <v>0</v>
      </c>
      <c r="CZ10" t="str">
        <f>IF(ISERROR(VLOOKUP($CU10,申込一覧表_女子!$AH$78:$AO$167,8,0)),"",VLOOKUP($CU10,申込一覧表_女子!$AH$78:$AO$167,8,0))</f>
        <v/>
      </c>
      <c r="DA10">
        <f t="shared" si="46"/>
        <v>0</v>
      </c>
      <c r="DB10">
        <f t="shared" si="46"/>
        <v>0</v>
      </c>
      <c r="DC10">
        <f t="shared" si="47"/>
        <v>0</v>
      </c>
      <c r="DD10">
        <f t="shared" si="47"/>
        <v>0</v>
      </c>
      <c r="DE10">
        <f t="shared" si="47"/>
        <v>0</v>
      </c>
      <c r="DF10">
        <f t="shared" si="47"/>
        <v>0</v>
      </c>
      <c r="DG10">
        <f t="shared" si="47"/>
        <v>0</v>
      </c>
      <c r="DH10">
        <f t="shared" si="47"/>
        <v>0</v>
      </c>
      <c r="DI10">
        <f t="shared" si="47"/>
        <v>0</v>
      </c>
      <c r="DJ10">
        <f t="shared" si="47"/>
        <v>0</v>
      </c>
      <c r="DK10">
        <f t="shared" si="47"/>
        <v>0</v>
      </c>
      <c r="DL10">
        <f t="shared" si="47"/>
        <v>0</v>
      </c>
      <c r="DN10" t="str">
        <f t="shared" si="41"/>
        <v/>
      </c>
      <c r="DR10" t="str">
        <f t="shared" si="19"/>
        <v/>
      </c>
      <c r="DS10">
        <v>200</v>
      </c>
      <c r="DT10">
        <v>103</v>
      </c>
    </row>
    <row r="11" spans="1:124" ht="14.25" customHeight="1">
      <c r="A11" s="14" t="str">
        <f t="shared" si="20"/>
        <v/>
      </c>
      <c r="B11" s="14" t="str">
        <f t="shared" si="0"/>
        <v/>
      </c>
      <c r="C11" s="92" t="str">
        <f t="shared" si="21"/>
        <v/>
      </c>
      <c r="D11" s="83"/>
      <c r="E11" s="45" t="str">
        <f t="shared" si="22"/>
        <v/>
      </c>
      <c r="F11" s="84"/>
      <c r="G11" s="83"/>
      <c r="H11" s="83"/>
      <c r="I11" s="83"/>
      <c r="J11" s="83"/>
      <c r="K11" s="22" t="str">
        <f t="shared" si="1"/>
        <v/>
      </c>
      <c r="L11" s="17" t="str">
        <f t="shared" si="2"/>
        <v/>
      </c>
      <c r="M11" s="17" t="str">
        <f t="shared" si="3"/>
        <v>999:99.99</v>
      </c>
      <c r="O11" s="16" t="str">
        <f t="shared" si="23"/>
        <v/>
      </c>
      <c r="P11" s="16" t="str">
        <f t="shared" si="4"/>
        <v/>
      </c>
      <c r="Q11" s="16" t="str">
        <f t="shared" si="5"/>
        <v/>
      </c>
      <c r="R11" s="16" t="str">
        <f t="shared" si="24"/>
        <v/>
      </c>
      <c r="S11" s="16" t="str">
        <f t="shared" si="25"/>
        <v/>
      </c>
      <c r="T11" s="16">
        <f t="shared" si="26"/>
        <v>0</v>
      </c>
      <c r="U11" s="16">
        <f t="shared" si="27"/>
        <v>0</v>
      </c>
      <c r="V11" s="16">
        <f t="shared" si="28"/>
        <v>0</v>
      </c>
      <c r="W11" s="16">
        <f t="shared" si="29"/>
        <v>0</v>
      </c>
      <c r="X11" s="16">
        <f t="shared" si="6"/>
        <v>0</v>
      </c>
      <c r="Y11" s="16">
        <f t="shared" si="7"/>
        <v>0</v>
      </c>
      <c r="Z11" s="16">
        <f t="shared" si="8"/>
        <v>0</v>
      </c>
      <c r="AA11" s="16">
        <f t="shared" si="9"/>
        <v>0</v>
      </c>
      <c r="AB11" s="16">
        <f t="shared" si="10"/>
        <v>0</v>
      </c>
      <c r="AC11" s="16">
        <f t="shared" si="11"/>
        <v>0</v>
      </c>
      <c r="AD11" s="44" t="str">
        <f t="shared" si="12"/>
        <v/>
      </c>
      <c r="AE11" s="44" t="str">
        <f t="shared" si="13"/>
        <v/>
      </c>
      <c r="AF11" s="44" t="str">
        <f t="shared" si="14"/>
        <v/>
      </c>
      <c r="AG11" s="44" t="str">
        <f t="shared" si="15"/>
        <v/>
      </c>
      <c r="AH11" s="44">
        <f t="shared" si="30"/>
        <v>0</v>
      </c>
      <c r="AI11" s="44">
        <f t="shared" si="31"/>
        <v>0</v>
      </c>
      <c r="AJ11" s="44">
        <f t="shared" si="32"/>
        <v>0</v>
      </c>
      <c r="AK11" s="44">
        <f t="shared" si="33"/>
        <v>0</v>
      </c>
      <c r="AL11" s="44">
        <f t="shared" si="16"/>
        <v>0</v>
      </c>
      <c r="AM11" s="44" t="str">
        <f t="shared" si="17"/>
        <v/>
      </c>
      <c r="AN11" s="16">
        <f t="shared" si="18"/>
        <v>0</v>
      </c>
      <c r="AO11" s="16" t="str">
        <f t="shared" si="34"/>
        <v/>
      </c>
      <c r="AP11" s="16" t="str">
        <f t="shared" si="35"/>
        <v/>
      </c>
      <c r="AQ11" s="16" t="str">
        <f t="shared" si="36"/>
        <v/>
      </c>
      <c r="AR11" s="16" t="str">
        <f t="shared" si="37"/>
        <v/>
      </c>
      <c r="AX11">
        <v>4</v>
      </c>
      <c r="AY11" t="str">
        <f>IF(ISERROR(VLOOKUP($AX11,申込一覧表_女子!$AH$5:$AN$167,2,0)),"",VLOOKUP($AX11,申込一覧表_女子!$AH$5:$AN$167,2,0))</f>
        <v/>
      </c>
      <c r="AZ11" t="str">
        <f>IF(ISERROR(VLOOKUP($AX11,申込一覧表_女子!$AH$5:$AN$167,7,0)),"",VLOOKUP($AX11,申込一覧表_女子!$AH$5:$AN$167,7,0))</f>
        <v/>
      </c>
      <c r="BA11" t="str">
        <f>IF(ISERROR(VLOOKUP($AX11,申込一覧表_女子!$AO$5:$AP$167,2,0)),"",VLOOKUP($AX11,申込一覧表_女子!$AO$5:$AP$167,2,0))</f>
        <v/>
      </c>
      <c r="BB11" t="str">
        <f>IF(ISERROR(VLOOKUP($AX11,申込一覧表_女子!$AH$5:$AN$167,5,0)),"",VLOOKUP($AX11,申込一覧表_女子!$AH$5:$AN$167,5,0))</f>
        <v/>
      </c>
      <c r="BC11" t="str">
        <f>IF(ISERROR(VLOOKUP($AX11,申込一覧表_女子!$AH$5:$AO$167,9,0)),"",VLOOKUP($AX11,申込一覧表_女子!$AH$5:$AO$167,9,0))</f>
        <v/>
      </c>
      <c r="BD11">
        <f t="shared" si="38"/>
        <v>0</v>
      </c>
      <c r="BE11">
        <f t="shared" si="38"/>
        <v>0</v>
      </c>
      <c r="BF11">
        <f t="shared" si="38"/>
        <v>0</v>
      </c>
      <c r="BG11">
        <f t="shared" si="38"/>
        <v>0</v>
      </c>
      <c r="BH11">
        <f t="shared" si="38"/>
        <v>0</v>
      </c>
      <c r="BI11">
        <f t="shared" si="38"/>
        <v>0</v>
      </c>
      <c r="BJ11">
        <f t="shared" si="38"/>
        <v>0</v>
      </c>
      <c r="BK11">
        <f t="shared" si="38"/>
        <v>0</v>
      </c>
      <c r="BL11">
        <f t="shared" si="38"/>
        <v>0</v>
      </c>
      <c r="BM11">
        <f t="shared" si="38"/>
        <v>0</v>
      </c>
      <c r="BN11">
        <f t="shared" si="38"/>
        <v>0</v>
      </c>
      <c r="BO11">
        <f t="shared" si="38"/>
        <v>0</v>
      </c>
      <c r="BP11" t="str">
        <f t="shared" si="42"/>
        <v/>
      </c>
      <c r="BQ11">
        <f t="shared" si="43"/>
        <v>0</v>
      </c>
      <c r="BR11" t="str">
        <f t="shared" si="44"/>
        <v/>
      </c>
      <c r="CC11">
        <v>4</v>
      </c>
      <c r="CD11" t="str">
        <f>IF(ISERROR(VLOOKUP($CC11,申込一覧表_女子!$AH$6:$AO$75,2,0)),"",VLOOKUP($CC11,申込一覧表_女子!$AH$6:$AO$75,2,0))</f>
        <v/>
      </c>
      <c r="CE11" t="str">
        <f>IF(ISERROR(VLOOKUP($CC11,申込一覧表_女子!$AH$6:$AO$75,7,0)),"",VLOOKUP($CC11,申込一覧表_女子!$AH$6:$AO$75,7,0))</f>
        <v/>
      </c>
      <c r="CF11" t="str">
        <f>IF(ISERROR(VLOOKUP($CC11,申込一覧表_女子!$AH$5:$AP$75,9,0)),"",VLOOKUP($CC11,申込一覧表_女子!$AH$5:$AP$75,9,0))</f>
        <v/>
      </c>
      <c r="CG11" t="str">
        <f>IF(ISERROR(VLOOKUP($CC11,申込一覧表_女子!$AH$6:$AN$75,5,0)),"",VLOOKUP($CC11,申込一覧表_女子!$AH$6:$AN$75,5,0))</f>
        <v/>
      </c>
      <c r="CH11" t="str">
        <f>IF(ISERROR(VLOOKUP($CC11,申込一覧表_女子!$AH$6:$AP$75,8,0)),"",VLOOKUP($CC11,申込一覧表_女子!$AH$6:$AP$75,8,0))</f>
        <v/>
      </c>
      <c r="CI11">
        <f t="shared" si="45"/>
        <v>0</v>
      </c>
      <c r="CJ11">
        <f t="shared" si="39"/>
        <v>0</v>
      </c>
      <c r="CK11">
        <f t="shared" si="39"/>
        <v>0</v>
      </c>
      <c r="CL11">
        <f t="shared" si="39"/>
        <v>0</v>
      </c>
      <c r="CM11">
        <f t="shared" si="39"/>
        <v>0</v>
      </c>
      <c r="CN11">
        <f t="shared" si="39"/>
        <v>0</v>
      </c>
      <c r="CO11">
        <f t="shared" si="39"/>
        <v>0</v>
      </c>
      <c r="CP11">
        <f t="shared" si="39"/>
        <v>0</v>
      </c>
      <c r="CQ11">
        <f t="shared" si="39"/>
        <v>0</v>
      </c>
      <c r="CR11">
        <f t="shared" si="39"/>
        <v>0</v>
      </c>
      <c r="CS11">
        <f t="shared" si="39"/>
        <v>0</v>
      </c>
      <c r="CT11">
        <f t="shared" si="39"/>
        <v>0</v>
      </c>
      <c r="CU11" t="str">
        <f>申込一覧表_女子!AH81</f>
        <v/>
      </c>
      <c r="CV11" t="str">
        <f>IF(ISERROR(VLOOKUP($CU11,申込一覧表_女子!$AH$78:$AN$167,2,0)),"",VLOOKUP($CU11,申込一覧表_女子!$AH$78:$AN$167,2,0))</f>
        <v/>
      </c>
      <c r="CW11" t="str">
        <f>IF(ISERROR(VLOOKUP($CU11,申込一覧表_女子!$AH$78:$AN$167,7,0)),"",VLOOKUP($CU11,申込一覧表_女子!$AH$78:$AN$167,7,0))</f>
        <v xml:space="preserve">  </v>
      </c>
      <c r="CX11" t="str">
        <f>IF(ISERROR(VLOOKUP($CU11,申込一覧表_女子!$AH$78:$AP$167,9,0)),"",VLOOKUP($CU11,申込一覧表_女子!$AH$78:$AP$167,9,0))</f>
        <v/>
      </c>
      <c r="CY11">
        <f>IF(ISERROR(VLOOKUP($CU11,申込一覧表_女子!$AH$78:$AN$167,5,0)),"",VLOOKUP($CU11,申込一覧表_女子!$AH$78:$AN$167,5,0))</f>
        <v>0</v>
      </c>
      <c r="CZ11" t="str">
        <f>IF(ISERROR(VLOOKUP($CU11,申込一覧表_女子!$AH$78:$AO$167,8,0)),"",VLOOKUP($CU11,申込一覧表_女子!$AH$78:$AO$167,8,0))</f>
        <v/>
      </c>
      <c r="DA11">
        <f t="shared" si="46"/>
        <v>0</v>
      </c>
      <c r="DB11">
        <f t="shared" si="46"/>
        <v>0</v>
      </c>
      <c r="DC11">
        <f t="shared" si="47"/>
        <v>0</v>
      </c>
      <c r="DD11">
        <f t="shared" si="47"/>
        <v>0</v>
      </c>
      <c r="DE11">
        <f t="shared" si="47"/>
        <v>0</v>
      </c>
      <c r="DF11">
        <f t="shared" si="47"/>
        <v>0</v>
      </c>
      <c r="DG11">
        <f t="shared" si="47"/>
        <v>0</v>
      </c>
      <c r="DH11">
        <f t="shared" si="47"/>
        <v>0</v>
      </c>
      <c r="DI11">
        <f t="shared" si="47"/>
        <v>0</v>
      </c>
      <c r="DJ11">
        <f t="shared" si="47"/>
        <v>0</v>
      </c>
      <c r="DK11">
        <f t="shared" si="47"/>
        <v>0</v>
      </c>
      <c r="DL11">
        <f t="shared" si="47"/>
        <v>0</v>
      </c>
      <c r="DN11" t="str">
        <f t="shared" si="41"/>
        <v/>
      </c>
      <c r="DR11" t="str">
        <f t="shared" si="19"/>
        <v/>
      </c>
      <c r="DS11">
        <v>250</v>
      </c>
      <c r="DT11">
        <v>104</v>
      </c>
    </row>
    <row r="12" spans="1:124" ht="14.25" customHeight="1">
      <c r="A12" s="14" t="str">
        <f t="shared" si="20"/>
        <v/>
      </c>
      <c r="B12" s="14" t="str">
        <f t="shared" si="0"/>
        <v/>
      </c>
      <c r="C12" s="92" t="str">
        <f t="shared" si="21"/>
        <v/>
      </c>
      <c r="D12" s="83"/>
      <c r="E12" s="45" t="str">
        <f t="shared" si="22"/>
        <v/>
      </c>
      <c r="F12" s="84"/>
      <c r="G12" s="83"/>
      <c r="H12" s="83"/>
      <c r="I12" s="83"/>
      <c r="J12" s="83"/>
      <c r="K12" s="22" t="str">
        <f t="shared" si="1"/>
        <v/>
      </c>
      <c r="L12" s="17" t="str">
        <f t="shared" si="2"/>
        <v/>
      </c>
      <c r="M12" s="17" t="str">
        <f t="shared" si="3"/>
        <v>999:99.99</v>
      </c>
      <c r="O12" s="16" t="str">
        <f t="shared" si="23"/>
        <v/>
      </c>
      <c r="P12" s="16" t="str">
        <f t="shared" si="4"/>
        <v/>
      </c>
      <c r="Q12" s="16" t="str">
        <f t="shared" si="5"/>
        <v/>
      </c>
      <c r="R12" s="16" t="str">
        <f t="shared" si="24"/>
        <v/>
      </c>
      <c r="S12" s="16" t="str">
        <f t="shared" si="25"/>
        <v/>
      </c>
      <c r="T12" s="16">
        <f t="shared" si="26"/>
        <v>0</v>
      </c>
      <c r="U12" s="16">
        <f t="shared" si="27"/>
        <v>0</v>
      </c>
      <c r="V12" s="16">
        <f t="shared" si="28"/>
        <v>0</v>
      </c>
      <c r="W12" s="16">
        <f t="shared" si="29"/>
        <v>0</v>
      </c>
      <c r="X12" s="16">
        <f t="shared" si="6"/>
        <v>0</v>
      </c>
      <c r="Y12" s="16">
        <f t="shared" si="7"/>
        <v>0</v>
      </c>
      <c r="Z12" s="16">
        <f t="shared" si="8"/>
        <v>0</v>
      </c>
      <c r="AA12" s="16">
        <f t="shared" si="9"/>
        <v>0</v>
      </c>
      <c r="AB12" s="16">
        <f t="shared" si="10"/>
        <v>0</v>
      </c>
      <c r="AC12" s="16">
        <f t="shared" si="11"/>
        <v>0</v>
      </c>
      <c r="AD12" s="44" t="str">
        <f t="shared" si="12"/>
        <v/>
      </c>
      <c r="AE12" s="44" t="str">
        <f t="shared" si="13"/>
        <v/>
      </c>
      <c r="AF12" s="44" t="str">
        <f t="shared" si="14"/>
        <v/>
      </c>
      <c r="AG12" s="44" t="str">
        <f t="shared" si="15"/>
        <v/>
      </c>
      <c r="AH12" s="44">
        <f t="shared" si="30"/>
        <v>0</v>
      </c>
      <c r="AI12" s="44">
        <f t="shared" si="31"/>
        <v>0</v>
      </c>
      <c r="AJ12" s="44">
        <f t="shared" si="32"/>
        <v>0</v>
      </c>
      <c r="AK12" s="44">
        <f t="shared" si="33"/>
        <v>0</v>
      </c>
      <c r="AL12" s="44">
        <f t="shared" si="16"/>
        <v>0</v>
      </c>
      <c r="AM12" s="44" t="str">
        <f t="shared" si="17"/>
        <v/>
      </c>
      <c r="AN12" s="16">
        <f t="shared" si="18"/>
        <v>0</v>
      </c>
      <c r="AO12" s="16" t="str">
        <f t="shared" si="34"/>
        <v/>
      </c>
      <c r="AP12" s="16" t="str">
        <f t="shared" si="35"/>
        <v/>
      </c>
      <c r="AQ12" s="16" t="str">
        <f t="shared" si="36"/>
        <v/>
      </c>
      <c r="AR12" s="16" t="str">
        <f t="shared" si="37"/>
        <v/>
      </c>
      <c r="AX12">
        <v>5</v>
      </c>
      <c r="AY12" t="str">
        <f>IF(ISERROR(VLOOKUP($AX12,申込一覧表_女子!$AH$5:$AN$167,2,0)),"",VLOOKUP($AX12,申込一覧表_女子!$AH$5:$AN$167,2,0))</f>
        <v/>
      </c>
      <c r="AZ12" t="str">
        <f>IF(ISERROR(VLOOKUP($AX12,申込一覧表_女子!$AH$5:$AN$167,7,0)),"",VLOOKUP($AX12,申込一覧表_女子!$AH$5:$AN$167,7,0))</f>
        <v/>
      </c>
      <c r="BA12" t="str">
        <f>IF(ISERROR(VLOOKUP($AX12,申込一覧表_女子!$AO$5:$AP$167,2,0)),"",VLOOKUP($AX12,申込一覧表_女子!$AO$5:$AP$167,2,0))</f>
        <v/>
      </c>
      <c r="BB12" t="str">
        <f>IF(ISERROR(VLOOKUP($AX12,申込一覧表_女子!$AH$5:$AN$167,5,0)),"",VLOOKUP($AX12,申込一覧表_女子!$AH$5:$AN$167,5,0))</f>
        <v/>
      </c>
      <c r="BC12" t="str">
        <f>IF(ISERROR(VLOOKUP($AX12,申込一覧表_女子!$AH$5:$AO$167,9,0)),"",VLOOKUP($AX12,申込一覧表_女子!$AH$5:$AO$167,9,0))</f>
        <v/>
      </c>
      <c r="BD12">
        <f t="shared" si="38"/>
        <v>0</v>
      </c>
      <c r="BE12">
        <f t="shared" si="38"/>
        <v>0</v>
      </c>
      <c r="BF12">
        <f t="shared" si="38"/>
        <v>0</v>
      </c>
      <c r="BG12">
        <f t="shared" si="38"/>
        <v>0</v>
      </c>
      <c r="BH12">
        <f t="shared" si="38"/>
        <v>0</v>
      </c>
      <c r="BI12">
        <f t="shared" si="38"/>
        <v>0</v>
      </c>
      <c r="BJ12">
        <f t="shared" si="38"/>
        <v>0</v>
      </c>
      <c r="BK12">
        <f t="shared" si="38"/>
        <v>0</v>
      </c>
      <c r="BL12">
        <f t="shared" si="38"/>
        <v>0</v>
      </c>
      <c r="BM12">
        <f t="shared" si="38"/>
        <v>0</v>
      </c>
      <c r="BN12">
        <f t="shared" si="38"/>
        <v>0</v>
      </c>
      <c r="BO12">
        <f t="shared" si="38"/>
        <v>0</v>
      </c>
      <c r="BP12" t="str">
        <f t="shared" si="42"/>
        <v/>
      </c>
      <c r="BQ12">
        <f t="shared" si="43"/>
        <v>0</v>
      </c>
      <c r="BR12" t="str">
        <f t="shared" si="44"/>
        <v/>
      </c>
      <c r="CC12">
        <v>5</v>
      </c>
      <c r="CD12" t="str">
        <f>IF(ISERROR(VLOOKUP($CC12,申込一覧表_女子!$AH$6:$AO$75,2,0)),"",VLOOKUP($CC12,申込一覧表_女子!$AH$6:$AO$75,2,0))</f>
        <v/>
      </c>
      <c r="CE12" t="str">
        <f>IF(ISERROR(VLOOKUP($CC12,申込一覧表_女子!$AH$6:$AO$75,7,0)),"",VLOOKUP($CC12,申込一覧表_女子!$AH$6:$AO$75,7,0))</f>
        <v/>
      </c>
      <c r="CF12" t="str">
        <f>IF(ISERROR(VLOOKUP($CC12,申込一覧表_女子!$AH$5:$AP$75,9,0)),"",VLOOKUP($CC12,申込一覧表_女子!$AH$5:$AP$75,9,0))</f>
        <v/>
      </c>
      <c r="CG12" t="str">
        <f>IF(ISERROR(VLOOKUP($CC12,申込一覧表_女子!$AH$6:$AN$75,5,0)),"",VLOOKUP($CC12,申込一覧表_女子!$AH$6:$AN$75,5,0))</f>
        <v/>
      </c>
      <c r="CH12" t="str">
        <f>IF(ISERROR(VLOOKUP($CC12,申込一覧表_女子!$AH$6:$AP$75,8,0)),"",VLOOKUP($CC12,申込一覧表_女子!$AH$6:$AP$75,8,0))</f>
        <v/>
      </c>
      <c r="CI12">
        <f t="shared" si="45"/>
        <v>0</v>
      </c>
      <c r="CJ12">
        <f t="shared" si="39"/>
        <v>0</v>
      </c>
      <c r="CK12">
        <f t="shared" si="39"/>
        <v>0</v>
      </c>
      <c r="CL12">
        <f t="shared" si="39"/>
        <v>0</v>
      </c>
      <c r="CM12">
        <f t="shared" si="39"/>
        <v>0</v>
      </c>
      <c r="CN12">
        <f t="shared" si="39"/>
        <v>0</v>
      </c>
      <c r="CO12">
        <f t="shared" si="39"/>
        <v>0</v>
      </c>
      <c r="CP12">
        <f t="shared" si="39"/>
        <v>0</v>
      </c>
      <c r="CQ12">
        <f t="shared" si="39"/>
        <v>0</v>
      </c>
      <c r="CR12">
        <f t="shared" si="39"/>
        <v>0</v>
      </c>
      <c r="CS12">
        <f t="shared" si="39"/>
        <v>0</v>
      </c>
      <c r="CT12">
        <f t="shared" si="39"/>
        <v>0</v>
      </c>
      <c r="CU12" t="str">
        <f>申込一覧表_女子!AH82</f>
        <v/>
      </c>
      <c r="CV12" t="str">
        <f>IF(ISERROR(VLOOKUP($CU12,申込一覧表_女子!$AH$78:$AN$167,2,0)),"",VLOOKUP($CU12,申込一覧表_女子!$AH$78:$AN$167,2,0))</f>
        <v/>
      </c>
      <c r="CW12" t="str">
        <f>IF(ISERROR(VLOOKUP($CU12,申込一覧表_女子!$AH$78:$AN$167,7,0)),"",VLOOKUP($CU12,申込一覧表_女子!$AH$78:$AN$167,7,0))</f>
        <v xml:space="preserve">  </v>
      </c>
      <c r="CX12" t="str">
        <f>IF(ISERROR(VLOOKUP($CU12,申込一覧表_女子!$AH$78:$AP$167,9,0)),"",VLOOKUP($CU12,申込一覧表_女子!$AH$78:$AP$167,9,0))</f>
        <v/>
      </c>
      <c r="CY12">
        <f>IF(ISERROR(VLOOKUP($CU12,申込一覧表_女子!$AH$78:$AN$167,5,0)),"",VLOOKUP($CU12,申込一覧表_女子!$AH$78:$AN$167,5,0))</f>
        <v>0</v>
      </c>
      <c r="CZ12" t="str">
        <f>IF(ISERROR(VLOOKUP($CU12,申込一覧表_女子!$AH$78:$AO$167,8,0)),"",VLOOKUP($CU12,申込一覧表_女子!$AH$78:$AO$167,8,0))</f>
        <v/>
      </c>
      <c r="DA12">
        <f t="shared" si="46"/>
        <v>0</v>
      </c>
      <c r="DB12">
        <f t="shared" si="46"/>
        <v>0</v>
      </c>
      <c r="DC12">
        <f t="shared" si="47"/>
        <v>0</v>
      </c>
      <c r="DD12">
        <f t="shared" si="47"/>
        <v>0</v>
      </c>
      <c r="DE12">
        <f t="shared" si="47"/>
        <v>0</v>
      </c>
      <c r="DF12">
        <f t="shared" si="47"/>
        <v>0</v>
      </c>
      <c r="DG12">
        <f t="shared" si="47"/>
        <v>0</v>
      </c>
      <c r="DH12">
        <f t="shared" si="47"/>
        <v>0</v>
      </c>
      <c r="DI12">
        <f t="shared" si="47"/>
        <v>0</v>
      </c>
      <c r="DJ12">
        <f t="shared" si="47"/>
        <v>0</v>
      </c>
      <c r="DK12">
        <f t="shared" si="47"/>
        <v>0</v>
      </c>
      <c r="DL12">
        <f t="shared" si="47"/>
        <v>0</v>
      </c>
      <c r="DN12" t="str">
        <f t="shared" si="41"/>
        <v/>
      </c>
      <c r="DR12" t="str">
        <f t="shared" si="19"/>
        <v/>
      </c>
      <c r="DS12">
        <v>300</v>
      </c>
      <c r="DT12">
        <v>105</v>
      </c>
    </row>
    <row r="13" spans="1:124" ht="14.25" customHeight="1">
      <c r="A13" s="14" t="str">
        <f t="shared" si="20"/>
        <v/>
      </c>
      <c r="B13" s="14" t="str">
        <f t="shared" si="0"/>
        <v/>
      </c>
      <c r="C13" s="92" t="str">
        <f t="shared" si="21"/>
        <v/>
      </c>
      <c r="D13" s="83"/>
      <c r="E13" s="45" t="str">
        <f t="shared" si="22"/>
        <v/>
      </c>
      <c r="F13" s="84"/>
      <c r="G13" s="83"/>
      <c r="H13" s="83"/>
      <c r="I13" s="83"/>
      <c r="J13" s="83"/>
      <c r="K13" s="22" t="str">
        <f t="shared" si="1"/>
        <v/>
      </c>
      <c r="L13" s="17" t="str">
        <f t="shared" si="2"/>
        <v/>
      </c>
      <c r="M13" s="17" t="str">
        <f t="shared" si="3"/>
        <v>999:99.99</v>
      </c>
      <c r="O13" s="16" t="str">
        <f t="shared" si="23"/>
        <v/>
      </c>
      <c r="P13" s="16" t="str">
        <f t="shared" si="4"/>
        <v/>
      </c>
      <c r="Q13" s="16" t="str">
        <f t="shared" si="5"/>
        <v/>
      </c>
      <c r="R13" s="16" t="str">
        <f t="shared" si="24"/>
        <v/>
      </c>
      <c r="S13" s="16" t="str">
        <f t="shared" si="25"/>
        <v/>
      </c>
      <c r="T13" s="16">
        <f t="shared" si="26"/>
        <v>0</v>
      </c>
      <c r="U13" s="16">
        <f t="shared" si="27"/>
        <v>0</v>
      </c>
      <c r="V13" s="16">
        <f t="shared" si="28"/>
        <v>0</v>
      </c>
      <c r="W13" s="16">
        <f t="shared" si="29"/>
        <v>0</v>
      </c>
      <c r="X13" s="16">
        <f t="shared" si="6"/>
        <v>0</v>
      </c>
      <c r="Y13" s="16">
        <f t="shared" si="7"/>
        <v>0</v>
      </c>
      <c r="Z13" s="16">
        <f t="shared" si="8"/>
        <v>0</v>
      </c>
      <c r="AA13" s="16">
        <f t="shared" si="9"/>
        <v>0</v>
      </c>
      <c r="AB13" s="16">
        <f t="shared" si="10"/>
        <v>0</v>
      </c>
      <c r="AC13" s="16">
        <f t="shared" si="11"/>
        <v>0</v>
      </c>
      <c r="AD13" s="44" t="str">
        <f t="shared" si="12"/>
        <v/>
      </c>
      <c r="AE13" s="44" t="str">
        <f t="shared" si="13"/>
        <v/>
      </c>
      <c r="AF13" s="44" t="str">
        <f t="shared" si="14"/>
        <v/>
      </c>
      <c r="AG13" s="44" t="str">
        <f t="shared" si="15"/>
        <v/>
      </c>
      <c r="AH13" s="44">
        <f t="shared" si="30"/>
        <v>0</v>
      </c>
      <c r="AI13" s="44">
        <f t="shared" si="31"/>
        <v>0</v>
      </c>
      <c r="AJ13" s="44">
        <f t="shared" si="32"/>
        <v>0</v>
      </c>
      <c r="AK13" s="44">
        <f t="shared" si="33"/>
        <v>0</v>
      </c>
      <c r="AL13" s="44">
        <f t="shared" si="16"/>
        <v>0</v>
      </c>
      <c r="AM13" s="44" t="str">
        <f t="shared" si="17"/>
        <v/>
      </c>
      <c r="AN13" s="16">
        <f t="shared" si="18"/>
        <v>0</v>
      </c>
      <c r="AO13" s="16" t="str">
        <f t="shared" si="34"/>
        <v/>
      </c>
      <c r="AP13" s="16" t="str">
        <f t="shared" si="35"/>
        <v/>
      </c>
      <c r="AQ13" s="16" t="str">
        <f t="shared" si="36"/>
        <v/>
      </c>
      <c r="AR13" s="16" t="str">
        <f t="shared" si="37"/>
        <v/>
      </c>
      <c r="AX13">
        <v>6</v>
      </c>
      <c r="AY13" t="str">
        <f>IF(ISERROR(VLOOKUP($AX13,申込一覧表_女子!$AH$5:$AN$167,2,0)),"",VLOOKUP($AX13,申込一覧表_女子!$AH$5:$AN$167,2,0))</f>
        <v/>
      </c>
      <c r="AZ13" t="str">
        <f>IF(ISERROR(VLOOKUP($AX13,申込一覧表_女子!$AH$5:$AN$167,7,0)),"",VLOOKUP($AX13,申込一覧表_女子!$AH$5:$AN$167,7,0))</f>
        <v/>
      </c>
      <c r="BA13" t="str">
        <f>IF(ISERROR(VLOOKUP($AX13,申込一覧表_女子!$AO$5:$AP$167,2,0)),"",VLOOKUP($AX13,申込一覧表_女子!$AO$5:$AP$167,2,0))</f>
        <v/>
      </c>
      <c r="BB13" t="str">
        <f>IF(ISERROR(VLOOKUP($AX13,申込一覧表_女子!$AH$5:$AN$167,5,0)),"",VLOOKUP($AX13,申込一覧表_女子!$AH$5:$AN$167,5,0))</f>
        <v/>
      </c>
      <c r="BC13" t="str">
        <f>IF(ISERROR(VLOOKUP($AX13,申込一覧表_女子!$AH$5:$AO$167,9,0)),"",VLOOKUP($AX13,申込一覧表_女子!$AH$5:$AO$167,9,0))</f>
        <v/>
      </c>
      <c r="BD13">
        <f t="shared" si="38"/>
        <v>0</v>
      </c>
      <c r="BE13">
        <f t="shared" si="38"/>
        <v>0</v>
      </c>
      <c r="BF13">
        <f t="shared" si="38"/>
        <v>0</v>
      </c>
      <c r="BG13">
        <f t="shared" si="38"/>
        <v>0</v>
      </c>
      <c r="BH13">
        <f t="shared" si="38"/>
        <v>0</v>
      </c>
      <c r="BI13">
        <f t="shared" si="38"/>
        <v>0</v>
      </c>
      <c r="BJ13">
        <f t="shared" si="38"/>
        <v>0</v>
      </c>
      <c r="BK13">
        <f t="shared" si="38"/>
        <v>0</v>
      </c>
      <c r="BL13">
        <f t="shared" si="38"/>
        <v>0</v>
      </c>
      <c r="BM13">
        <f t="shared" si="38"/>
        <v>0</v>
      </c>
      <c r="BN13">
        <f t="shared" si="38"/>
        <v>0</v>
      </c>
      <c r="BO13">
        <f t="shared" si="38"/>
        <v>0</v>
      </c>
      <c r="BP13" t="str">
        <f t="shared" si="42"/>
        <v/>
      </c>
      <c r="BQ13">
        <f t="shared" si="43"/>
        <v>0</v>
      </c>
      <c r="BR13" t="str">
        <f t="shared" si="44"/>
        <v/>
      </c>
      <c r="CC13">
        <v>6</v>
      </c>
      <c r="CD13" t="str">
        <f>IF(ISERROR(VLOOKUP($CC13,申込一覧表_女子!$AH$6:$AO$75,2,0)),"",VLOOKUP($CC13,申込一覧表_女子!$AH$6:$AO$75,2,0))</f>
        <v/>
      </c>
      <c r="CE13" t="str">
        <f>IF(ISERROR(VLOOKUP($CC13,申込一覧表_女子!$AH$6:$AO$75,7,0)),"",VLOOKUP($CC13,申込一覧表_女子!$AH$6:$AO$75,7,0))</f>
        <v/>
      </c>
      <c r="CF13" t="str">
        <f>IF(ISERROR(VLOOKUP($CC13,申込一覧表_女子!$AH$5:$AP$75,9,0)),"",VLOOKUP($CC13,申込一覧表_女子!$AH$5:$AP$75,9,0))</f>
        <v/>
      </c>
      <c r="CG13" t="str">
        <f>IF(ISERROR(VLOOKUP($CC13,申込一覧表_女子!$AH$6:$AN$75,5,0)),"",VLOOKUP($CC13,申込一覧表_女子!$AH$6:$AN$75,5,0))</f>
        <v/>
      </c>
      <c r="CH13" t="str">
        <f>IF(ISERROR(VLOOKUP($CC13,申込一覧表_女子!$AH$6:$AP$75,8,0)),"",VLOOKUP($CC13,申込一覧表_女子!$AH$6:$AP$75,8,0))</f>
        <v/>
      </c>
      <c r="CI13">
        <f t="shared" si="45"/>
        <v>0</v>
      </c>
      <c r="CJ13">
        <f t="shared" si="39"/>
        <v>0</v>
      </c>
      <c r="CK13">
        <f t="shared" si="39"/>
        <v>0</v>
      </c>
      <c r="CL13">
        <f t="shared" si="39"/>
        <v>0</v>
      </c>
      <c r="CM13">
        <f t="shared" si="39"/>
        <v>0</v>
      </c>
      <c r="CN13">
        <f t="shared" si="39"/>
        <v>0</v>
      </c>
      <c r="CO13">
        <f t="shared" si="39"/>
        <v>0</v>
      </c>
      <c r="CP13">
        <f t="shared" si="39"/>
        <v>0</v>
      </c>
      <c r="CQ13">
        <f t="shared" si="39"/>
        <v>0</v>
      </c>
      <c r="CR13">
        <f t="shared" si="39"/>
        <v>0</v>
      </c>
      <c r="CS13">
        <f t="shared" si="39"/>
        <v>0</v>
      </c>
      <c r="CT13">
        <f t="shared" si="39"/>
        <v>0</v>
      </c>
      <c r="CU13" t="str">
        <f>申込一覧表_女子!AH83</f>
        <v/>
      </c>
      <c r="CV13" t="str">
        <f>IF(ISERROR(VLOOKUP($CU13,申込一覧表_女子!$AH$78:$AN$167,2,0)),"",VLOOKUP($CU13,申込一覧表_女子!$AH$78:$AN$167,2,0))</f>
        <v/>
      </c>
      <c r="CW13" t="str">
        <f>IF(ISERROR(VLOOKUP($CU13,申込一覧表_女子!$AH$78:$AN$167,7,0)),"",VLOOKUP($CU13,申込一覧表_女子!$AH$78:$AN$167,7,0))</f>
        <v xml:space="preserve">  </v>
      </c>
      <c r="CX13" t="str">
        <f>IF(ISERROR(VLOOKUP($CU13,申込一覧表_女子!$AH$78:$AP$167,9,0)),"",VLOOKUP($CU13,申込一覧表_女子!$AH$78:$AP$167,9,0))</f>
        <v/>
      </c>
      <c r="CY13">
        <f>IF(ISERROR(VLOOKUP($CU13,申込一覧表_女子!$AH$78:$AN$167,5,0)),"",VLOOKUP($CU13,申込一覧表_女子!$AH$78:$AN$167,5,0))</f>
        <v>0</v>
      </c>
      <c r="CZ13" t="str">
        <f>IF(ISERROR(VLOOKUP($CU13,申込一覧表_女子!$AH$78:$AO$167,8,0)),"",VLOOKUP($CU13,申込一覧表_女子!$AH$78:$AO$167,8,0))</f>
        <v/>
      </c>
      <c r="DA13">
        <f t="shared" si="46"/>
        <v>0</v>
      </c>
      <c r="DB13">
        <f t="shared" si="46"/>
        <v>0</v>
      </c>
      <c r="DC13">
        <f t="shared" si="47"/>
        <v>0</v>
      </c>
      <c r="DD13">
        <f t="shared" si="47"/>
        <v>0</v>
      </c>
      <c r="DE13">
        <f t="shared" si="47"/>
        <v>0</v>
      </c>
      <c r="DF13">
        <f t="shared" si="47"/>
        <v>0</v>
      </c>
      <c r="DG13">
        <f t="shared" si="47"/>
        <v>0</v>
      </c>
      <c r="DH13">
        <f t="shared" si="47"/>
        <v>0</v>
      </c>
      <c r="DI13">
        <f t="shared" si="47"/>
        <v>0</v>
      </c>
      <c r="DJ13">
        <f t="shared" si="47"/>
        <v>0</v>
      </c>
      <c r="DK13">
        <f t="shared" si="47"/>
        <v>0</v>
      </c>
      <c r="DL13">
        <f t="shared" si="47"/>
        <v>0</v>
      </c>
      <c r="DN13" t="str">
        <f t="shared" si="41"/>
        <v/>
      </c>
      <c r="DR13" t="str">
        <f t="shared" si="19"/>
        <v/>
      </c>
    </row>
    <row r="14" spans="1:124" s="15" customFormat="1" ht="14.25" customHeight="1">
      <c r="A14" s="14" t="str">
        <f t="shared" si="20"/>
        <v/>
      </c>
      <c r="B14" s="14" t="str">
        <f t="shared" si="0"/>
        <v/>
      </c>
      <c r="C14" s="92" t="str">
        <f t="shared" si="21"/>
        <v/>
      </c>
      <c r="D14" s="83"/>
      <c r="E14" s="45" t="str">
        <f t="shared" si="22"/>
        <v/>
      </c>
      <c r="F14" s="84"/>
      <c r="G14" s="83"/>
      <c r="H14" s="83"/>
      <c r="I14" s="83"/>
      <c r="J14" s="83"/>
      <c r="K14" s="22" t="str">
        <f t="shared" si="1"/>
        <v/>
      </c>
      <c r="L14" s="17" t="str">
        <f t="shared" si="2"/>
        <v/>
      </c>
      <c r="M14" s="17" t="str">
        <f t="shared" si="3"/>
        <v>999:99.99</v>
      </c>
      <c r="O14" s="16" t="str">
        <f t="shared" si="23"/>
        <v/>
      </c>
      <c r="P14" s="16" t="str">
        <f t="shared" si="4"/>
        <v/>
      </c>
      <c r="Q14" s="16" t="str">
        <f t="shared" si="5"/>
        <v/>
      </c>
      <c r="R14" s="16" t="str">
        <f t="shared" si="24"/>
        <v/>
      </c>
      <c r="S14" s="16" t="str">
        <f t="shared" si="25"/>
        <v/>
      </c>
      <c r="T14" s="16">
        <f t="shared" si="26"/>
        <v>0</v>
      </c>
      <c r="U14" s="16">
        <f t="shared" si="27"/>
        <v>0</v>
      </c>
      <c r="V14" s="16">
        <f t="shared" si="28"/>
        <v>0</v>
      </c>
      <c r="W14" s="16">
        <f t="shared" si="29"/>
        <v>0</v>
      </c>
      <c r="X14" s="16">
        <f t="shared" si="6"/>
        <v>0</v>
      </c>
      <c r="Y14" s="16">
        <f t="shared" si="7"/>
        <v>0</v>
      </c>
      <c r="Z14" s="16">
        <f t="shared" si="8"/>
        <v>0</v>
      </c>
      <c r="AA14" s="16">
        <f t="shared" si="9"/>
        <v>0</v>
      </c>
      <c r="AB14" s="16">
        <f t="shared" si="10"/>
        <v>0</v>
      </c>
      <c r="AC14" s="16">
        <f t="shared" si="11"/>
        <v>0</v>
      </c>
      <c r="AD14" s="44" t="str">
        <f t="shared" si="12"/>
        <v/>
      </c>
      <c r="AE14" s="44" t="str">
        <f t="shared" si="13"/>
        <v/>
      </c>
      <c r="AF14" s="44" t="str">
        <f t="shared" si="14"/>
        <v/>
      </c>
      <c r="AG14" s="44" t="str">
        <f t="shared" si="15"/>
        <v/>
      </c>
      <c r="AH14" s="44">
        <f t="shared" si="30"/>
        <v>0</v>
      </c>
      <c r="AI14" s="44">
        <f t="shared" si="31"/>
        <v>0</v>
      </c>
      <c r="AJ14" s="44">
        <f t="shared" si="32"/>
        <v>0</v>
      </c>
      <c r="AK14" s="44">
        <f t="shared" si="33"/>
        <v>0</v>
      </c>
      <c r="AL14" s="44">
        <f t="shared" si="16"/>
        <v>0</v>
      </c>
      <c r="AM14" s="44" t="str">
        <f t="shared" si="17"/>
        <v/>
      </c>
      <c r="AN14" s="16">
        <f t="shared" si="18"/>
        <v>0</v>
      </c>
      <c r="AO14" s="16" t="str">
        <f t="shared" si="34"/>
        <v/>
      </c>
      <c r="AP14" s="16" t="str">
        <f t="shared" si="35"/>
        <v/>
      </c>
      <c r="AQ14" s="16" t="str">
        <f t="shared" si="36"/>
        <v/>
      </c>
      <c r="AR14" s="16" t="str">
        <f t="shared" si="37"/>
        <v/>
      </c>
      <c r="AS14"/>
      <c r="AT14"/>
      <c r="AU14" s="15" t="s">
        <v>76</v>
      </c>
      <c r="AV14" s="15" t="s">
        <v>75</v>
      </c>
      <c r="AW14" s="15" t="s">
        <v>74</v>
      </c>
      <c r="AX14">
        <v>7</v>
      </c>
      <c r="AY14" t="str">
        <f>IF(ISERROR(VLOOKUP($AX14,申込一覧表_女子!$AH$5:$AN$167,2,0)),"",VLOOKUP($AX14,申込一覧表_女子!$AH$5:$AN$167,2,0))</f>
        <v/>
      </c>
      <c r="AZ14" t="str">
        <f>IF(ISERROR(VLOOKUP($AX14,申込一覧表_女子!$AH$5:$AN$167,7,0)),"",VLOOKUP($AX14,申込一覧表_女子!$AH$5:$AN$167,7,0))</f>
        <v/>
      </c>
      <c r="BA14" t="str">
        <f>IF(ISERROR(VLOOKUP($AX14,申込一覧表_女子!$AO$5:$AP$167,2,0)),"",VLOOKUP($AX14,申込一覧表_女子!$AO$5:$AP$167,2,0))</f>
        <v/>
      </c>
      <c r="BB14" t="str">
        <f>IF(ISERROR(VLOOKUP($AX14,申込一覧表_女子!$AH$5:$AN$167,5,0)),"",VLOOKUP($AX14,申込一覧表_女子!$AH$5:$AN$167,5,0))</f>
        <v/>
      </c>
      <c r="BC14" t="str">
        <f>IF(ISERROR(VLOOKUP($AX14,申込一覧表_女子!$AH$5:$AO$167,9,0)),"",VLOOKUP($AX14,申込一覧表_女子!$AH$5:$AO$167,9,0))</f>
        <v/>
      </c>
      <c r="BD14">
        <f t="shared" si="38"/>
        <v>0</v>
      </c>
      <c r="BE14">
        <f t="shared" si="38"/>
        <v>0</v>
      </c>
      <c r="BF14">
        <f t="shared" si="38"/>
        <v>0</v>
      </c>
      <c r="BG14">
        <f t="shared" si="38"/>
        <v>0</v>
      </c>
      <c r="BH14">
        <f t="shared" si="38"/>
        <v>0</v>
      </c>
      <c r="BI14">
        <f t="shared" si="38"/>
        <v>0</v>
      </c>
      <c r="BJ14">
        <f t="shared" si="38"/>
        <v>0</v>
      </c>
      <c r="BK14">
        <f t="shared" si="38"/>
        <v>0</v>
      </c>
      <c r="BL14">
        <f t="shared" si="38"/>
        <v>0</v>
      </c>
      <c r="BM14">
        <f t="shared" si="38"/>
        <v>0</v>
      </c>
      <c r="BN14">
        <f t="shared" si="38"/>
        <v>0</v>
      </c>
      <c r="BO14">
        <f t="shared" si="38"/>
        <v>0</v>
      </c>
      <c r="BP14" t="str">
        <f t="shared" si="42"/>
        <v/>
      </c>
      <c r="BQ14">
        <f t="shared" si="43"/>
        <v>0</v>
      </c>
      <c r="BR14" t="str">
        <f t="shared" si="44"/>
        <v/>
      </c>
      <c r="CC14">
        <v>7</v>
      </c>
      <c r="CD14" t="str">
        <f>IF(ISERROR(VLOOKUP($CC14,申込一覧表_女子!$AH$6:$AO$75,2,0)),"",VLOOKUP($CC14,申込一覧表_女子!$AH$6:$AO$75,2,0))</f>
        <v/>
      </c>
      <c r="CE14" t="str">
        <f>IF(ISERROR(VLOOKUP($CC14,申込一覧表_女子!$AH$6:$AO$75,7,0)),"",VLOOKUP($CC14,申込一覧表_女子!$AH$6:$AO$75,7,0))</f>
        <v/>
      </c>
      <c r="CF14" t="str">
        <f>IF(ISERROR(VLOOKUP($CC14,申込一覧表_女子!$AH$5:$AP$75,9,0)),"",VLOOKUP($CC14,申込一覧表_女子!$AH$5:$AP$75,9,0))</f>
        <v/>
      </c>
      <c r="CG14" t="str">
        <f>IF(ISERROR(VLOOKUP($CC14,申込一覧表_女子!$AH$6:$AN$75,5,0)),"",VLOOKUP($CC14,申込一覧表_女子!$AH$6:$AN$75,5,0))</f>
        <v/>
      </c>
      <c r="CH14" t="str">
        <f>IF(ISERROR(VLOOKUP($CC14,申込一覧表_女子!$AH$6:$AP$75,8,0)),"",VLOOKUP($CC14,申込一覧表_女子!$AH$6:$AP$75,8,0))</f>
        <v/>
      </c>
      <c r="CI14">
        <f t="shared" si="45"/>
        <v>0</v>
      </c>
      <c r="CJ14">
        <f t="shared" si="39"/>
        <v>0</v>
      </c>
      <c r="CK14">
        <f t="shared" si="39"/>
        <v>0</v>
      </c>
      <c r="CL14">
        <f t="shared" si="39"/>
        <v>0</v>
      </c>
      <c r="CM14">
        <f t="shared" si="39"/>
        <v>0</v>
      </c>
      <c r="CN14">
        <f t="shared" si="39"/>
        <v>0</v>
      </c>
      <c r="CO14">
        <f t="shared" si="39"/>
        <v>0</v>
      </c>
      <c r="CP14">
        <f t="shared" si="39"/>
        <v>0</v>
      </c>
      <c r="CQ14">
        <f t="shared" si="39"/>
        <v>0</v>
      </c>
      <c r="CR14">
        <f t="shared" si="39"/>
        <v>0</v>
      </c>
      <c r="CS14">
        <f t="shared" si="39"/>
        <v>0</v>
      </c>
      <c r="CT14">
        <f t="shared" si="39"/>
        <v>0</v>
      </c>
      <c r="CU14" t="str">
        <f>申込一覧表_女子!AH84</f>
        <v/>
      </c>
      <c r="CV14" t="str">
        <f>IF(ISERROR(VLOOKUP($CU14,申込一覧表_女子!$AH$78:$AN$167,2,0)),"",VLOOKUP($CU14,申込一覧表_女子!$AH$78:$AN$167,2,0))</f>
        <v/>
      </c>
      <c r="CW14" t="str">
        <f>IF(ISERROR(VLOOKUP($CU14,申込一覧表_女子!$AH$78:$AN$167,7,0)),"",VLOOKUP($CU14,申込一覧表_女子!$AH$78:$AN$167,7,0))</f>
        <v xml:space="preserve">  </v>
      </c>
      <c r="CX14" t="str">
        <f>IF(ISERROR(VLOOKUP($CU14,申込一覧表_女子!$AH$78:$AP$167,9,0)),"",VLOOKUP($CU14,申込一覧表_女子!$AH$78:$AP$167,9,0))</f>
        <v/>
      </c>
      <c r="CY14">
        <f>IF(ISERROR(VLOOKUP($CU14,申込一覧表_女子!$AH$78:$AN$167,5,0)),"",VLOOKUP($CU14,申込一覧表_女子!$AH$78:$AN$167,5,0))</f>
        <v>0</v>
      </c>
      <c r="CZ14" t="str">
        <f>IF(ISERROR(VLOOKUP($CU14,申込一覧表_女子!$AH$78:$AO$167,8,0)),"",VLOOKUP($CU14,申込一覧表_女子!$AH$78:$AO$167,8,0))</f>
        <v/>
      </c>
      <c r="DA14">
        <f t="shared" si="46"/>
        <v>0</v>
      </c>
      <c r="DB14">
        <f t="shared" si="46"/>
        <v>0</v>
      </c>
      <c r="DC14">
        <f t="shared" si="47"/>
        <v>0</v>
      </c>
      <c r="DD14">
        <f t="shared" si="47"/>
        <v>0</v>
      </c>
      <c r="DE14">
        <f t="shared" si="47"/>
        <v>0</v>
      </c>
      <c r="DF14">
        <f t="shared" si="47"/>
        <v>0</v>
      </c>
      <c r="DG14">
        <f t="shared" si="47"/>
        <v>0</v>
      </c>
      <c r="DH14">
        <f t="shared" si="47"/>
        <v>0</v>
      </c>
      <c r="DI14">
        <f t="shared" si="47"/>
        <v>0</v>
      </c>
      <c r="DJ14">
        <f t="shared" si="47"/>
        <v>0</v>
      </c>
      <c r="DK14">
        <f t="shared" si="47"/>
        <v>0</v>
      </c>
      <c r="DL14">
        <f t="shared" si="47"/>
        <v>0</v>
      </c>
      <c r="DN14" t="str">
        <f t="shared" si="41"/>
        <v/>
      </c>
      <c r="DR14" t="str">
        <f t="shared" si="19"/>
        <v/>
      </c>
    </row>
    <row r="15" spans="1:124" ht="14.25" customHeight="1">
      <c r="A15" s="14" t="str">
        <f t="shared" si="20"/>
        <v/>
      </c>
      <c r="B15" s="14" t="str">
        <f t="shared" si="0"/>
        <v/>
      </c>
      <c r="C15" s="92" t="str">
        <f t="shared" si="21"/>
        <v/>
      </c>
      <c r="D15" s="83"/>
      <c r="E15" s="45" t="str">
        <f t="shared" si="22"/>
        <v/>
      </c>
      <c r="F15" s="84"/>
      <c r="G15" s="83"/>
      <c r="H15" s="83"/>
      <c r="I15" s="83"/>
      <c r="J15" s="83"/>
      <c r="K15" s="22" t="str">
        <f t="shared" si="1"/>
        <v/>
      </c>
      <c r="L15" s="17" t="str">
        <f t="shared" si="2"/>
        <v/>
      </c>
      <c r="M15" s="17" t="str">
        <f t="shared" si="3"/>
        <v>999:99.99</v>
      </c>
      <c r="O15" s="16" t="str">
        <f t="shared" si="23"/>
        <v/>
      </c>
      <c r="P15" s="16" t="str">
        <f t="shared" si="4"/>
        <v/>
      </c>
      <c r="Q15" s="16" t="str">
        <f t="shared" si="5"/>
        <v/>
      </c>
      <c r="R15" s="16" t="str">
        <f t="shared" si="24"/>
        <v/>
      </c>
      <c r="S15" s="16" t="str">
        <f t="shared" si="25"/>
        <v/>
      </c>
      <c r="T15" s="16">
        <f t="shared" si="26"/>
        <v>0</v>
      </c>
      <c r="U15" s="16">
        <f t="shared" si="27"/>
        <v>0</v>
      </c>
      <c r="V15" s="16">
        <f t="shared" si="28"/>
        <v>0</v>
      </c>
      <c r="W15" s="16">
        <f t="shared" si="29"/>
        <v>0</v>
      </c>
      <c r="X15" s="16">
        <f t="shared" si="6"/>
        <v>0</v>
      </c>
      <c r="Y15" s="16">
        <f t="shared" si="7"/>
        <v>0</v>
      </c>
      <c r="Z15" s="16">
        <f t="shared" si="8"/>
        <v>0</v>
      </c>
      <c r="AA15" s="16">
        <f t="shared" si="9"/>
        <v>0</v>
      </c>
      <c r="AB15" s="16">
        <f t="shared" si="10"/>
        <v>0</v>
      </c>
      <c r="AC15" s="16">
        <f t="shared" si="11"/>
        <v>0</v>
      </c>
      <c r="AD15" s="44" t="str">
        <f t="shared" si="12"/>
        <v/>
      </c>
      <c r="AE15" s="44" t="str">
        <f t="shared" si="13"/>
        <v/>
      </c>
      <c r="AF15" s="44" t="str">
        <f t="shared" si="14"/>
        <v/>
      </c>
      <c r="AG15" s="44" t="str">
        <f t="shared" si="15"/>
        <v/>
      </c>
      <c r="AH15" s="44">
        <f t="shared" si="30"/>
        <v>0</v>
      </c>
      <c r="AI15" s="44">
        <f t="shared" si="31"/>
        <v>0</v>
      </c>
      <c r="AJ15" s="44">
        <f t="shared" si="32"/>
        <v>0</v>
      </c>
      <c r="AK15" s="44">
        <f t="shared" si="33"/>
        <v>0</v>
      </c>
      <c r="AL15" s="44">
        <f t="shared" si="16"/>
        <v>0</v>
      </c>
      <c r="AM15" s="44" t="str">
        <f t="shared" si="17"/>
        <v/>
      </c>
      <c r="AN15" s="16">
        <f t="shared" si="18"/>
        <v>0</v>
      </c>
      <c r="AO15" s="16" t="str">
        <f t="shared" si="34"/>
        <v/>
      </c>
      <c r="AP15" s="16" t="str">
        <f t="shared" si="35"/>
        <v/>
      </c>
      <c r="AQ15" s="16" t="str">
        <f t="shared" si="36"/>
        <v/>
      </c>
      <c r="AR15" s="16" t="str">
        <f t="shared" si="37"/>
        <v/>
      </c>
      <c r="AT15" t="s">
        <v>139</v>
      </c>
      <c r="AU15">
        <v>1</v>
      </c>
      <c r="AV15">
        <v>25</v>
      </c>
      <c r="AW15">
        <f>COUNTIF($O$7:$O$78,AU15)</f>
        <v>0</v>
      </c>
      <c r="AX15">
        <v>8</v>
      </c>
      <c r="AY15" t="str">
        <f>IF(ISERROR(VLOOKUP($AX15,申込一覧表_女子!$AH$5:$AN$167,2,0)),"",VLOOKUP($AX15,申込一覧表_女子!$AH$5:$AN$167,2,0))</f>
        <v/>
      </c>
      <c r="AZ15" t="str">
        <f>IF(ISERROR(VLOOKUP($AX15,申込一覧表_女子!$AH$5:$AN$167,7,0)),"",VLOOKUP($AX15,申込一覧表_女子!$AH$5:$AN$167,7,0))</f>
        <v/>
      </c>
      <c r="BA15" t="str">
        <f>IF(ISERROR(VLOOKUP($AX15,申込一覧表_女子!$AO$5:$AP$167,2,0)),"",VLOOKUP($AX15,申込一覧表_女子!$AO$5:$AP$167,2,0))</f>
        <v/>
      </c>
      <c r="BB15" t="str">
        <f>IF(ISERROR(VLOOKUP($AX15,申込一覧表_女子!$AH$5:$AN$167,5,0)),"",VLOOKUP($AX15,申込一覧表_女子!$AH$5:$AN$167,5,0))</f>
        <v/>
      </c>
      <c r="BC15" t="str">
        <f>IF(ISERROR(VLOOKUP($AX15,申込一覧表_女子!$AH$5:$AO$167,9,0)),"",VLOOKUP($AX15,申込一覧表_女子!$AH$5:$AO$167,9,0))</f>
        <v/>
      </c>
      <c r="BD15">
        <f t="shared" si="38"/>
        <v>0</v>
      </c>
      <c r="BE15">
        <f t="shared" si="38"/>
        <v>0</v>
      </c>
      <c r="BF15">
        <f t="shared" si="38"/>
        <v>0</v>
      </c>
      <c r="BG15">
        <f t="shared" si="38"/>
        <v>0</v>
      </c>
      <c r="BH15">
        <f t="shared" si="38"/>
        <v>0</v>
      </c>
      <c r="BI15">
        <f t="shared" si="38"/>
        <v>0</v>
      </c>
      <c r="BJ15">
        <f t="shared" si="38"/>
        <v>0</v>
      </c>
      <c r="BK15">
        <f t="shared" si="38"/>
        <v>0</v>
      </c>
      <c r="BL15">
        <f t="shared" si="38"/>
        <v>0</v>
      </c>
      <c r="BM15">
        <f t="shared" si="38"/>
        <v>0</v>
      </c>
      <c r="BN15">
        <f t="shared" si="38"/>
        <v>0</v>
      </c>
      <c r="BO15">
        <f t="shared" si="38"/>
        <v>0</v>
      </c>
      <c r="BP15" t="str">
        <f t="shared" si="42"/>
        <v/>
      </c>
      <c r="BQ15">
        <f t="shared" si="43"/>
        <v>0</v>
      </c>
      <c r="BR15" t="str">
        <f t="shared" si="44"/>
        <v/>
      </c>
      <c r="CC15">
        <v>8</v>
      </c>
      <c r="CD15" t="str">
        <f>IF(ISERROR(VLOOKUP($CC15,申込一覧表_女子!$AH$6:$AO$75,2,0)),"",VLOOKUP($CC15,申込一覧表_女子!$AH$6:$AO$75,2,0))</f>
        <v/>
      </c>
      <c r="CE15" t="str">
        <f>IF(ISERROR(VLOOKUP($CC15,申込一覧表_女子!$AH$6:$AO$75,7,0)),"",VLOOKUP($CC15,申込一覧表_女子!$AH$6:$AO$75,7,0))</f>
        <v/>
      </c>
      <c r="CF15" t="str">
        <f>IF(ISERROR(VLOOKUP($CC15,申込一覧表_女子!$AH$5:$AP$75,9,0)),"",VLOOKUP($CC15,申込一覧表_女子!$AH$5:$AP$75,9,0))</f>
        <v/>
      </c>
      <c r="CG15" t="str">
        <f>IF(ISERROR(VLOOKUP($CC15,申込一覧表_女子!$AH$6:$AN$75,5,0)),"",VLOOKUP($CC15,申込一覧表_女子!$AH$6:$AN$75,5,0))</f>
        <v/>
      </c>
      <c r="CH15" t="str">
        <f>IF(ISERROR(VLOOKUP($CC15,申込一覧表_女子!$AH$6:$AP$75,8,0)),"",VLOOKUP($CC15,申込一覧表_女子!$AH$6:$AP$75,8,0))</f>
        <v/>
      </c>
      <c r="CI15">
        <f t="shared" si="45"/>
        <v>0</v>
      </c>
      <c r="CJ15">
        <f t="shared" si="39"/>
        <v>0</v>
      </c>
      <c r="CK15">
        <f t="shared" si="39"/>
        <v>0</v>
      </c>
      <c r="CL15">
        <f t="shared" si="39"/>
        <v>0</v>
      </c>
      <c r="CM15">
        <f t="shared" si="39"/>
        <v>0</v>
      </c>
      <c r="CN15">
        <f t="shared" si="39"/>
        <v>0</v>
      </c>
      <c r="CO15">
        <f t="shared" si="39"/>
        <v>0</v>
      </c>
      <c r="CP15">
        <f t="shared" si="39"/>
        <v>0</v>
      </c>
      <c r="CQ15">
        <f t="shared" si="39"/>
        <v>0</v>
      </c>
      <c r="CR15">
        <f t="shared" si="39"/>
        <v>0</v>
      </c>
      <c r="CS15">
        <f t="shared" si="39"/>
        <v>0</v>
      </c>
      <c r="CT15">
        <f t="shared" si="39"/>
        <v>0</v>
      </c>
      <c r="CU15" t="str">
        <f>申込一覧表_女子!AH85</f>
        <v/>
      </c>
      <c r="CV15" t="str">
        <f>IF(ISERROR(VLOOKUP($CU15,申込一覧表_女子!$AH$78:$AN$167,2,0)),"",VLOOKUP($CU15,申込一覧表_女子!$AH$78:$AN$167,2,0))</f>
        <v/>
      </c>
      <c r="CW15" t="str">
        <f>IF(ISERROR(VLOOKUP($CU15,申込一覧表_女子!$AH$78:$AN$167,7,0)),"",VLOOKUP($CU15,申込一覧表_女子!$AH$78:$AN$167,7,0))</f>
        <v xml:space="preserve">  </v>
      </c>
      <c r="CX15" t="str">
        <f>IF(ISERROR(VLOOKUP($CU15,申込一覧表_女子!$AH$78:$AP$167,9,0)),"",VLOOKUP($CU15,申込一覧表_女子!$AH$78:$AP$167,9,0))</f>
        <v/>
      </c>
      <c r="CY15">
        <f>IF(ISERROR(VLOOKUP($CU15,申込一覧表_女子!$AH$78:$AN$167,5,0)),"",VLOOKUP($CU15,申込一覧表_女子!$AH$78:$AN$167,5,0))</f>
        <v>0</v>
      </c>
      <c r="CZ15" t="str">
        <f>IF(ISERROR(VLOOKUP($CU15,申込一覧表_女子!$AH$78:$AO$167,8,0)),"",VLOOKUP($CU15,申込一覧表_女子!$AH$78:$AO$167,8,0))</f>
        <v/>
      </c>
      <c r="DA15">
        <f t="shared" si="46"/>
        <v>0</v>
      </c>
      <c r="DB15">
        <f t="shared" si="46"/>
        <v>0</v>
      </c>
      <c r="DC15">
        <f t="shared" si="47"/>
        <v>0</v>
      </c>
      <c r="DD15">
        <f t="shared" si="47"/>
        <v>0</v>
      </c>
      <c r="DE15">
        <f t="shared" si="47"/>
        <v>0</v>
      </c>
      <c r="DF15">
        <f t="shared" si="47"/>
        <v>0</v>
      </c>
      <c r="DG15">
        <f t="shared" si="47"/>
        <v>0</v>
      </c>
      <c r="DH15">
        <f t="shared" si="47"/>
        <v>0</v>
      </c>
      <c r="DI15">
        <f t="shared" si="47"/>
        <v>0</v>
      </c>
      <c r="DJ15">
        <f t="shared" si="47"/>
        <v>0</v>
      </c>
      <c r="DK15">
        <f t="shared" si="47"/>
        <v>0</v>
      </c>
      <c r="DL15">
        <f t="shared" si="47"/>
        <v>0</v>
      </c>
      <c r="DN15" t="str">
        <f t="shared" si="41"/>
        <v/>
      </c>
      <c r="DR15" t="str">
        <f t="shared" si="19"/>
        <v/>
      </c>
    </row>
    <row r="16" spans="1:124" ht="14.25" customHeight="1">
      <c r="A16" s="14" t="str">
        <f t="shared" si="20"/>
        <v/>
      </c>
      <c r="B16" s="14" t="str">
        <f t="shared" si="0"/>
        <v/>
      </c>
      <c r="C16" s="92" t="str">
        <f t="shared" si="21"/>
        <v/>
      </c>
      <c r="D16" s="83"/>
      <c r="E16" s="45" t="str">
        <f t="shared" si="22"/>
        <v/>
      </c>
      <c r="F16" s="84"/>
      <c r="G16" s="83"/>
      <c r="H16" s="83"/>
      <c r="I16" s="83"/>
      <c r="J16" s="83"/>
      <c r="K16" s="22" t="str">
        <f t="shared" si="1"/>
        <v/>
      </c>
      <c r="L16" s="17" t="str">
        <f t="shared" si="2"/>
        <v/>
      </c>
      <c r="M16" s="17" t="str">
        <f t="shared" si="3"/>
        <v>999:99.99</v>
      </c>
      <c r="O16" s="16" t="str">
        <f t="shared" si="23"/>
        <v/>
      </c>
      <c r="P16" s="16" t="str">
        <f t="shared" si="4"/>
        <v/>
      </c>
      <c r="Q16" s="16" t="str">
        <f t="shared" si="5"/>
        <v/>
      </c>
      <c r="R16" s="16" t="str">
        <f t="shared" si="24"/>
        <v/>
      </c>
      <c r="S16" s="16" t="str">
        <f t="shared" si="25"/>
        <v/>
      </c>
      <c r="T16" s="16">
        <f t="shared" si="26"/>
        <v>0</v>
      </c>
      <c r="U16" s="16">
        <f t="shared" si="27"/>
        <v>0</v>
      </c>
      <c r="V16" s="16">
        <f t="shared" si="28"/>
        <v>0</v>
      </c>
      <c r="W16" s="16">
        <f t="shared" si="29"/>
        <v>0</v>
      </c>
      <c r="X16" s="16">
        <f t="shared" si="6"/>
        <v>0</v>
      </c>
      <c r="Y16" s="16">
        <f t="shared" si="7"/>
        <v>0</v>
      </c>
      <c r="Z16" s="16">
        <f t="shared" si="8"/>
        <v>0</v>
      </c>
      <c r="AA16" s="16">
        <f t="shared" si="9"/>
        <v>0</v>
      </c>
      <c r="AB16" s="16">
        <f t="shared" si="10"/>
        <v>0</v>
      </c>
      <c r="AC16" s="16">
        <f t="shared" si="11"/>
        <v>0</v>
      </c>
      <c r="AD16" s="44" t="str">
        <f t="shared" si="12"/>
        <v/>
      </c>
      <c r="AE16" s="44" t="str">
        <f t="shared" si="13"/>
        <v/>
      </c>
      <c r="AF16" s="44" t="str">
        <f t="shared" si="14"/>
        <v/>
      </c>
      <c r="AG16" s="44" t="str">
        <f t="shared" si="15"/>
        <v/>
      </c>
      <c r="AH16" s="44">
        <f t="shared" si="30"/>
        <v>0</v>
      </c>
      <c r="AI16" s="44">
        <f t="shared" si="31"/>
        <v>0</v>
      </c>
      <c r="AJ16" s="44">
        <f t="shared" si="32"/>
        <v>0</v>
      </c>
      <c r="AK16" s="44">
        <f t="shared" si="33"/>
        <v>0</v>
      </c>
      <c r="AL16" s="44">
        <f t="shared" si="16"/>
        <v>0</v>
      </c>
      <c r="AM16" s="44" t="str">
        <f t="shared" si="17"/>
        <v/>
      </c>
      <c r="AN16" s="16">
        <f t="shared" si="18"/>
        <v>0</v>
      </c>
      <c r="AO16" s="16" t="str">
        <f t="shared" si="34"/>
        <v/>
      </c>
      <c r="AP16" s="16" t="str">
        <f t="shared" si="35"/>
        <v/>
      </c>
      <c r="AQ16" s="16" t="str">
        <f t="shared" si="36"/>
        <v/>
      </c>
      <c r="AR16" s="16" t="str">
        <f t="shared" si="37"/>
        <v/>
      </c>
      <c r="AT16" t="s">
        <v>140</v>
      </c>
      <c r="AU16">
        <v>2</v>
      </c>
      <c r="AW16">
        <f t="shared" ref="AW16:AW26" si="48">COUNTIF($O$7:$O$78,AU16)</f>
        <v>0</v>
      </c>
      <c r="AX16">
        <v>9</v>
      </c>
      <c r="AY16" t="str">
        <f>IF(ISERROR(VLOOKUP($AX16,申込一覧表_女子!$AH$5:$AN$167,2,0)),"",VLOOKUP($AX16,申込一覧表_女子!$AH$5:$AN$167,2,0))</f>
        <v/>
      </c>
      <c r="AZ16" t="str">
        <f>IF(ISERROR(VLOOKUP($AX16,申込一覧表_女子!$AH$5:$AN$167,7,0)),"",VLOOKUP($AX16,申込一覧表_女子!$AH$5:$AN$167,7,0))</f>
        <v/>
      </c>
      <c r="BA16" t="str">
        <f>IF(ISERROR(VLOOKUP($AX16,申込一覧表_女子!$AO$5:$AP$167,2,0)),"",VLOOKUP($AX16,申込一覧表_女子!$AO$5:$AP$167,2,0))</f>
        <v/>
      </c>
      <c r="BB16" t="str">
        <f>IF(ISERROR(VLOOKUP($AX16,申込一覧表_女子!$AH$5:$AN$167,5,0)),"",VLOOKUP($AX16,申込一覧表_女子!$AH$5:$AN$167,5,0))</f>
        <v/>
      </c>
      <c r="BC16" t="str">
        <f>IF(ISERROR(VLOOKUP($AX16,申込一覧表_女子!$AH$5:$AO$167,9,0)),"",VLOOKUP($AX16,申込一覧表_女子!$AH$5:$AO$167,9,0))</f>
        <v/>
      </c>
      <c r="BD16">
        <f t="shared" si="38"/>
        <v>0</v>
      </c>
      <c r="BE16">
        <f t="shared" si="38"/>
        <v>0</v>
      </c>
      <c r="BF16">
        <f t="shared" si="38"/>
        <v>0</v>
      </c>
      <c r="BG16">
        <f t="shared" si="38"/>
        <v>0</v>
      </c>
      <c r="BH16">
        <f t="shared" si="38"/>
        <v>0</v>
      </c>
      <c r="BI16">
        <f t="shared" si="38"/>
        <v>0</v>
      </c>
      <c r="BJ16">
        <f t="shared" si="38"/>
        <v>0</v>
      </c>
      <c r="BK16">
        <f t="shared" si="38"/>
        <v>0</v>
      </c>
      <c r="BL16">
        <f t="shared" si="38"/>
        <v>0</v>
      </c>
      <c r="BM16">
        <f t="shared" si="38"/>
        <v>0</v>
      </c>
      <c r="BN16">
        <f t="shared" si="38"/>
        <v>0</v>
      </c>
      <c r="BO16">
        <f t="shared" si="38"/>
        <v>0</v>
      </c>
      <c r="BP16" t="str">
        <f t="shared" si="42"/>
        <v/>
      </c>
      <c r="BQ16">
        <f t="shared" si="43"/>
        <v>0</v>
      </c>
      <c r="BR16" t="str">
        <f t="shared" si="44"/>
        <v/>
      </c>
      <c r="CC16">
        <v>9</v>
      </c>
      <c r="CD16" t="str">
        <f>IF(ISERROR(VLOOKUP($CC16,申込一覧表_女子!$AH$6:$AO$75,2,0)),"",VLOOKUP($CC16,申込一覧表_女子!$AH$6:$AO$75,2,0))</f>
        <v/>
      </c>
      <c r="CE16" t="str">
        <f>IF(ISERROR(VLOOKUP($CC16,申込一覧表_女子!$AH$6:$AO$75,7,0)),"",VLOOKUP($CC16,申込一覧表_女子!$AH$6:$AO$75,7,0))</f>
        <v/>
      </c>
      <c r="CF16" t="str">
        <f>IF(ISERROR(VLOOKUP($CC16,申込一覧表_女子!$AH$5:$AP$75,9,0)),"",VLOOKUP($CC16,申込一覧表_女子!$AH$5:$AP$75,9,0))</f>
        <v/>
      </c>
      <c r="CG16" t="str">
        <f>IF(ISERROR(VLOOKUP($CC16,申込一覧表_女子!$AH$6:$AN$75,5,0)),"",VLOOKUP($CC16,申込一覧表_女子!$AH$6:$AN$75,5,0))</f>
        <v/>
      </c>
      <c r="CH16" t="str">
        <f>IF(ISERROR(VLOOKUP($CC16,申込一覧表_女子!$AH$6:$AP$75,8,0)),"",VLOOKUP($CC16,申込一覧表_女子!$AH$6:$AP$75,8,0))</f>
        <v/>
      </c>
      <c r="CI16">
        <f t="shared" si="45"/>
        <v>0</v>
      </c>
      <c r="CJ16">
        <f t="shared" si="39"/>
        <v>0</v>
      </c>
      <c r="CK16">
        <f t="shared" si="39"/>
        <v>0</v>
      </c>
      <c r="CL16">
        <f t="shared" si="39"/>
        <v>0</v>
      </c>
      <c r="CM16">
        <f t="shared" si="39"/>
        <v>0</v>
      </c>
      <c r="CN16">
        <f t="shared" si="39"/>
        <v>0</v>
      </c>
      <c r="CO16">
        <f t="shared" si="39"/>
        <v>0</v>
      </c>
      <c r="CP16">
        <f t="shared" si="39"/>
        <v>0</v>
      </c>
      <c r="CQ16">
        <f t="shared" si="39"/>
        <v>0</v>
      </c>
      <c r="CR16">
        <f t="shared" si="39"/>
        <v>0</v>
      </c>
      <c r="CS16">
        <f t="shared" si="39"/>
        <v>0</v>
      </c>
      <c r="CT16">
        <f t="shared" si="39"/>
        <v>0</v>
      </c>
      <c r="CU16" t="str">
        <f>申込一覧表_女子!AH86</f>
        <v/>
      </c>
      <c r="CV16" t="str">
        <f>IF(ISERROR(VLOOKUP($CU16,申込一覧表_女子!$AH$78:$AN$167,2,0)),"",VLOOKUP($CU16,申込一覧表_女子!$AH$78:$AN$167,2,0))</f>
        <v/>
      </c>
      <c r="CW16" t="str">
        <f>IF(ISERROR(VLOOKUP($CU16,申込一覧表_女子!$AH$78:$AN$167,7,0)),"",VLOOKUP($CU16,申込一覧表_女子!$AH$78:$AN$167,7,0))</f>
        <v xml:space="preserve">  </v>
      </c>
      <c r="CX16" t="str">
        <f>IF(ISERROR(VLOOKUP($CU16,申込一覧表_女子!$AH$78:$AP$167,9,0)),"",VLOOKUP($CU16,申込一覧表_女子!$AH$78:$AP$167,9,0))</f>
        <v/>
      </c>
      <c r="CY16">
        <f>IF(ISERROR(VLOOKUP($CU16,申込一覧表_女子!$AH$78:$AN$167,5,0)),"",VLOOKUP($CU16,申込一覧表_女子!$AH$78:$AN$167,5,0))</f>
        <v>0</v>
      </c>
      <c r="CZ16" t="str">
        <f>IF(ISERROR(VLOOKUP($CU16,申込一覧表_女子!$AH$78:$AO$167,8,0)),"",VLOOKUP($CU16,申込一覧表_女子!$AH$78:$AO$167,8,0))</f>
        <v/>
      </c>
      <c r="DA16">
        <f t="shared" si="46"/>
        <v>0</v>
      </c>
      <c r="DB16">
        <f t="shared" si="46"/>
        <v>0</v>
      </c>
      <c r="DC16">
        <f t="shared" si="47"/>
        <v>0</v>
      </c>
      <c r="DD16">
        <f t="shared" si="47"/>
        <v>0</v>
      </c>
      <c r="DE16">
        <f t="shared" si="47"/>
        <v>0</v>
      </c>
      <c r="DF16">
        <f t="shared" si="47"/>
        <v>0</v>
      </c>
      <c r="DG16">
        <f t="shared" si="47"/>
        <v>0</v>
      </c>
      <c r="DH16">
        <f t="shared" si="47"/>
        <v>0</v>
      </c>
      <c r="DI16">
        <f t="shared" si="47"/>
        <v>0</v>
      </c>
      <c r="DJ16">
        <f t="shared" si="47"/>
        <v>0</v>
      </c>
      <c r="DK16">
        <f t="shared" si="47"/>
        <v>0</v>
      </c>
      <c r="DL16">
        <f t="shared" si="47"/>
        <v>0</v>
      </c>
      <c r="DN16" t="str">
        <f t="shared" si="41"/>
        <v/>
      </c>
      <c r="DR16" t="str">
        <f t="shared" si="19"/>
        <v/>
      </c>
    </row>
    <row r="17" spans="1:122" ht="14.25" customHeight="1">
      <c r="A17" s="14" t="str">
        <f t="shared" si="20"/>
        <v/>
      </c>
      <c r="B17" s="14" t="str">
        <f t="shared" si="0"/>
        <v/>
      </c>
      <c r="C17" s="92" t="str">
        <f t="shared" si="21"/>
        <v/>
      </c>
      <c r="D17" s="83"/>
      <c r="E17" s="45" t="str">
        <f t="shared" si="22"/>
        <v/>
      </c>
      <c r="F17" s="84"/>
      <c r="G17" s="83"/>
      <c r="H17" s="83"/>
      <c r="I17" s="83"/>
      <c r="J17" s="83"/>
      <c r="K17" s="22" t="str">
        <f t="shared" si="1"/>
        <v/>
      </c>
      <c r="L17" s="17" t="str">
        <f t="shared" si="2"/>
        <v/>
      </c>
      <c r="M17" s="17" t="str">
        <f t="shared" si="3"/>
        <v>999:99.99</v>
      </c>
      <c r="O17" s="16" t="str">
        <f t="shared" si="23"/>
        <v/>
      </c>
      <c r="P17" s="16" t="str">
        <f t="shared" si="4"/>
        <v/>
      </c>
      <c r="Q17" s="16" t="str">
        <f t="shared" si="5"/>
        <v/>
      </c>
      <c r="R17" s="16" t="str">
        <f t="shared" si="24"/>
        <v/>
      </c>
      <c r="S17" s="16" t="str">
        <f t="shared" si="25"/>
        <v/>
      </c>
      <c r="T17" s="16">
        <f t="shared" si="26"/>
        <v>0</v>
      </c>
      <c r="U17" s="16">
        <f t="shared" si="27"/>
        <v>0</v>
      </c>
      <c r="V17" s="16">
        <f t="shared" si="28"/>
        <v>0</v>
      </c>
      <c r="W17" s="16">
        <f t="shared" si="29"/>
        <v>0</v>
      </c>
      <c r="X17" s="16">
        <f t="shared" si="6"/>
        <v>0</v>
      </c>
      <c r="Y17" s="16">
        <f t="shared" si="7"/>
        <v>0</v>
      </c>
      <c r="Z17" s="16">
        <f t="shared" si="8"/>
        <v>0</v>
      </c>
      <c r="AA17" s="16">
        <f t="shared" si="9"/>
        <v>0</v>
      </c>
      <c r="AB17" s="16">
        <f t="shared" si="10"/>
        <v>0</v>
      </c>
      <c r="AC17" s="16">
        <f t="shared" si="11"/>
        <v>0</v>
      </c>
      <c r="AD17" s="44" t="str">
        <f t="shared" si="12"/>
        <v/>
      </c>
      <c r="AE17" s="44" t="str">
        <f t="shared" si="13"/>
        <v/>
      </c>
      <c r="AF17" s="44" t="str">
        <f t="shared" si="14"/>
        <v/>
      </c>
      <c r="AG17" s="44" t="str">
        <f t="shared" si="15"/>
        <v/>
      </c>
      <c r="AH17" s="44">
        <f t="shared" si="30"/>
        <v>0</v>
      </c>
      <c r="AI17" s="44">
        <f t="shared" si="31"/>
        <v>0</v>
      </c>
      <c r="AJ17" s="44">
        <f t="shared" si="32"/>
        <v>0</v>
      </c>
      <c r="AK17" s="44">
        <f t="shared" si="33"/>
        <v>0</v>
      </c>
      <c r="AL17" s="44">
        <f t="shared" si="16"/>
        <v>0</v>
      </c>
      <c r="AM17" s="44" t="str">
        <f t="shared" si="17"/>
        <v/>
      </c>
      <c r="AN17" s="16">
        <f t="shared" si="18"/>
        <v>0</v>
      </c>
      <c r="AO17" s="16" t="str">
        <f t="shared" si="34"/>
        <v/>
      </c>
      <c r="AP17" s="16" t="str">
        <f t="shared" si="35"/>
        <v/>
      </c>
      <c r="AQ17" s="16" t="str">
        <f t="shared" si="36"/>
        <v/>
      </c>
      <c r="AR17" s="16" t="str">
        <f t="shared" si="37"/>
        <v/>
      </c>
      <c r="AT17" t="s">
        <v>141</v>
      </c>
      <c r="AU17">
        <v>3</v>
      </c>
      <c r="AV17">
        <v>1</v>
      </c>
      <c r="AW17">
        <f t="shared" si="48"/>
        <v>0</v>
      </c>
      <c r="AX17">
        <v>10</v>
      </c>
      <c r="AY17" t="str">
        <f>IF(ISERROR(VLOOKUP($AX17,申込一覧表_女子!$AH$5:$AN$167,2,0)),"",VLOOKUP($AX17,申込一覧表_女子!$AH$5:$AN$167,2,0))</f>
        <v/>
      </c>
      <c r="AZ17" t="str">
        <f>IF(ISERROR(VLOOKUP($AX17,申込一覧表_女子!$AH$5:$AN$167,7,0)),"",VLOOKUP($AX17,申込一覧表_女子!$AH$5:$AN$167,7,0))</f>
        <v/>
      </c>
      <c r="BA17" t="str">
        <f>IF(ISERROR(VLOOKUP($AX17,申込一覧表_女子!$AO$5:$AP$167,2,0)),"",VLOOKUP($AX17,申込一覧表_女子!$AO$5:$AP$167,2,0))</f>
        <v/>
      </c>
      <c r="BB17" t="str">
        <f>IF(ISERROR(VLOOKUP($AX17,申込一覧表_女子!$AH$5:$AN$167,5,0)),"",VLOOKUP($AX17,申込一覧表_女子!$AH$5:$AN$167,5,0))</f>
        <v/>
      </c>
      <c r="BC17" t="str">
        <f>IF(ISERROR(VLOOKUP($AX17,申込一覧表_女子!$AH$5:$AO$167,9,0)),"",VLOOKUP($AX17,申込一覧表_女子!$AH$5:$AO$167,9,0))</f>
        <v/>
      </c>
      <c r="BD17">
        <f t="shared" si="38"/>
        <v>0</v>
      </c>
      <c r="BE17">
        <f t="shared" si="38"/>
        <v>0</v>
      </c>
      <c r="BF17">
        <f t="shared" si="38"/>
        <v>0</v>
      </c>
      <c r="BG17">
        <f t="shared" si="38"/>
        <v>0</v>
      </c>
      <c r="BH17">
        <f t="shared" si="38"/>
        <v>0</v>
      </c>
      <c r="BI17">
        <f t="shared" si="38"/>
        <v>0</v>
      </c>
      <c r="BJ17">
        <f t="shared" si="38"/>
        <v>0</v>
      </c>
      <c r="BK17">
        <f t="shared" si="38"/>
        <v>0</v>
      </c>
      <c r="BL17">
        <f t="shared" si="38"/>
        <v>0</v>
      </c>
      <c r="BM17">
        <f t="shared" si="38"/>
        <v>0</v>
      </c>
      <c r="BN17">
        <f t="shared" si="38"/>
        <v>0</v>
      </c>
      <c r="BO17">
        <f t="shared" si="38"/>
        <v>0</v>
      </c>
      <c r="BP17" t="str">
        <f t="shared" si="42"/>
        <v/>
      </c>
      <c r="BQ17">
        <f t="shared" si="43"/>
        <v>0</v>
      </c>
      <c r="BR17" t="str">
        <f t="shared" si="44"/>
        <v/>
      </c>
      <c r="CC17">
        <v>10</v>
      </c>
      <c r="CD17" t="str">
        <f>IF(ISERROR(VLOOKUP($CC17,申込一覧表_女子!$AH$6:$AO$75,2,0)),"",VLOOKUP($CC17,申込一覧表_女子!$AH$6:$AO$75,2,0))</f>
        <v/>
      </c>
      <c r="CE17" t="str">
        <f>IF(ISERROR(VLOOKUP($CC17,申込一覧表_女子!$AH$6:$AO$75,7,0)),"",VLOOKUP($CC17,申込一覧表_女子!$AH$6:$AO$75,7,0))</f>
        <v/>
      </c>
      <c r="CF17" t="str">
        <f>IF(ISERROR(VLOOKUP($CC17,申込一覧表_女子!$AH$5:$AP$75,9,0)),"",VLOOKUP($CC17,申込一覧表_女子!$AH$5:$AP$75,9,0))</f>
        <v/>
      </c>
      <c r="CG17" t="str">
        <f>IF(ISERROR(VLOOKUP($CC17,申込一覧表_女子!$AH$6:$AN$75,5,0)),"",VLOOKUP($CC17,申込一覧表_女子!$AH$6:$AN$75,5,0))</f>
        <v/>
      </c>
      <c r="CH17" t="str">
        <f>IF(ISERROR(VLOOKUP($CC17,申込一覧表_女子!$AH$6:$AP$75,8,0)),"",VLOOKUP($CC17,申込一覧表_女子!$AH$6:$AP$75,8,0))</f>
        <v/>
      </c>
      <c r="CI17">
        <f t="shared" si="45"/>
        <v>0</v>
      </c>
      <c r="CJ17">
        <f t="shared" si="39"/>
        <v>0</v>
      </c>
      <c r="CK17">
        <f t="shared" si="39"/>
        <v>0</v>
      </c>
      <c r="CL17">
        <f t="shared" si="39"/>
        <v>0</v>
      </c>
      <c r="CM17">
        <f t="shared" si="39"/>
        <v>0</v>
      </c>
      <c r="CN17">
        <f t="shared" si="39"/>
        <v>0</v>
      </c>
      <c r="CO17">
        <f t="shared" si="39"/>
        <v>0</v>
      </c>
      <c r="CP17">
        <f t="shared" si="39"/>
        <v>0</v>
      </c>
      <c r="CQ17">
        <f t="shared" si="39"/>
        <v>0</v>
      </c>
      <c r="CR17">
        <f t="shared" si="39"/>
        <v>0</v>
      </c>
      <c r="CS17">
        <f t="shared" si="39"/>
        <v>0</v>
      </c>
      <c r="CT17">
        <f t="shared" si="39"/>
        <v>0</v>
      </c>
      <c r="CU17" t="str">
        <f>申込一覧表_女子!AH87</f>
        <v/>
      </c>
      <c r="CV17" t="str">
        <f>IF(ISERROR(VLOOKUP($CU17,申込一覧表_女子!$AH$78:$AN$167,2,0)),"",VLOOKUP($CU17,申込一覧表_女子!$AH$78:$AN$167,2,0))</f>
        <v/>
      </c>
      <c r="CW17" t="str">
        <f>IF(ISERROR(VLOOKUP($CU17,申込一覧表_女子!$AH$78:$AN$167,7,0)),"",VLOOKUP($CU17,申込一覧表_女子!$AH$78:$AN$167,7,0))</f>
        <v xml:space="preserve">  </v>
      </c>
      <c r="CX17" t="str">
        <f>IF(ISERROR(VLOOKUP($CU17,申込一覧表_女子!$AH$78:$AP$167,9,0)),"",VLOOKUP($CU17,申込一覧表_女子!$AH$78:$AP$167,9,0))</f>
        <v/>
      </c>
      <c r="CY17">
        <f>IF(ISERROR(VLOOKUP($CU17,申込一覧表_女子!$AH$78:$AN$167,5,0)),"",VLOOKUP($CU17,申込一覧表_女子!$AH$78:$AN$167,5,0))</f>
        <v>0</v>
      </c>
      <c r="CZ17" t="str">
        <f>IF(ISERROR(VLOOKUP($CU17,申込一覧表_女子!$AH$78:$AO$167,8,0)),"",VLOOKUP($CU17,申込一覧表_女子!$AH$78:$AO$167,8,0))</f>
        <v/>
      </c>
      <c r="DA17">
        <f t="shared" si="46"/>
        <v>0</v>
      </c>
      <c r="DB17">
        <f t="shared" si="46"/>
        <v>0</v>
      </c>
      <c r="DC17">
        <f t="shared" si="47"/>
        <v>0</v>
      </c>
      <c r="DD17">
        <f t="shared" si="47"/>
        <v>0</v>
      </c>
      <c r="DE17">
        <f t="shared" si="47"/>
        <v>0</v>
      </c>
      <c r="DF17">
        <f t="shared" si="47"/>
        <v>0</v>
      </c>
      <c r="DG17">
        <f t="shared" si="47"/>
        <v>0</v>
      </c>
      <c r="DH17">
        <f t="shared" si="47"/>
        <v>0</v>
      </c>
      <c r="DI17">
        <f t="shared" si="47"/>
        <v>0</v>
      </c>
      <c r="DJ17">
        <f t="shared" si="47"/>
        <v>0</v>
      </c>
      <c r="DK17">
        <f t="shared" si="47"/>
        <v>0</v>
      </c>
      <c r="DL17">
        <f t="shared" si="47"/>
        <v>0</v>
      </c>
      <c r="DN17" t="str">
        <f t="shared" si="41"/>
        <v/>
      </c>
      <c r="DR17" t="str">
        <f t="shared" si="19"/>
        <v/>
      </c>
    </row>
    <row r="18" spans="1:122" ht="14.25" customHeight="1">
      <c r="A18" s="14" t="str">
        <f t="shared" si="20"/>
        <v/>
      </c>
      <c r="B18" s="14" t="str">
        <f t="shared" si="0"/>
        <v/>
      </c>
      <c r="C18" s="92" t="str">
        <f t="shared" si="21"/>
        <v/>
      </c>
      <c r="D18" s="83"/>
      <c r="E18" s="45" t="str">
        <f t="shared" si="22"/>
        <v/>
      </c>
      <c r="F18" s="84"/>
      <c r="G18" s="83"/>
      <c r="H18" s="83"/>
      <c r="I18" s="83"/>
      <c r="J18" s="83"/>
      <c r="K18" s="22" t="str">
        <f t="shared" si="1"/>
        <v/>
      </c>
      <c r="L18" s="17" t="str">
        <f t="shared" si="2"/>
        <v/>
      </c>
      <c r="M18" s="17" t="str">
        <f t="shared" si="3"/>
        <v>999:99.99</v>
      </c>
      <c r="O18" s="16" t="str">
        <f t="shared" si="23"/>
        <v/>
      </c>
      <c r="P18" s="16" t="str">
        <f t="shared" si="4"/>
        <v/>
      </c>
      <c r="Q18" s="16" t="str">
        <f t="shared" si="5"/>
        <v/>
      </c>
      <c r="R18" s="16" t="str">
        <f t="shared" si="24"/>
        <v/>
      </c>
      <c r="S18" s="16" t="str">
        <f t="shared" si="25"/>
        <v/>
      </c>
      <c r="T18" s="16">
        <f t="shared" si="26"/>
        <v>0</v>
      </c>
      <c r="U18" s="16">
        <f t="shared" si="27"/>
        <v>0</v>
      </c>
      <c r="V18" s="16">
        <f t="shared" si="28"/>
        <v>0</v>
      </c>
      <c r="W18" s="16">
        <f t="shared" si="29"/>
        <v>0</v>
      </c>
      <c r="X18" s="16">
        <f t="shared" si="6"/>
        <v>0</v>
      </c>
      <c r="Y18" s="16">
        <f t="shared" si="7"/>
        <v>0</v>
      </c>
      <c r="Z18" s="16">
        <f t="shared" si="8"/>
        <v>0</v>
      </c>
      <c r="AA18" s="16">
        <f t="shared" si="9"/>
        <v>0</v>
      </c>
      <c r="AB18" s="16">
        <f t="shared" si="10"/>
        <v>0</v>
      </c>
      <c r="AC18" s="16">
        <f t="shared" si="11"/>
        <v>0</v>
      </c>
      <c r="AD18" s="44" t="str">
        <f t="shared" si="12"/>
        <v/>
      </c>
      <c r="AE18" s="44" t="str">
        <f t="shared" si="13"/>
        <v/>
      </c>
      <c r="AF18" s="44" t="str">
        <f t="shared" si="14"/>
        <v/>
      </c>
      <c r="AG18" s="44" t="str">
        <f t="shared" si="15"/>
        <v/>
      </c>
      <c r="AH18" s="44">
        <f t="shared" si="30"/>
        <v>0</v>
      </c>
      <c r="AI18" s="44">
        <f t="shared" si="31"/>
        <v>0</v>
      </c>
      <c r="AJ18" s="44">
        <f t="shared" si="32"/>
        <v>0</v>
      </c>
      <c r="AK18" s="44">
        <f t="shared" si="33"/>
        <v>0</v>
      </c>
      <c r="AL18" s="44">
        <f t="shared" si="16"/>
        <v>0</v>
      </c>
      <c r="AM18" s="44" t="str">
        <f t="shared" si="17"/>
        <v/>
      </c>
      <c r="AN18" s="16">
        <f t="shared" si="18"/>
        <v>0</v>
      </c>
      <c r="AO18" s="16" t="str">
        <f t="shared" si="34"/>
        <v/>
      </c>
      <c r="AP18" s="16" t="str">
        <f t="shared" si="35"/>
        <v/>
      </c>
      <c r="AQ18" s="16" t="str">
        <f t="shared" si="36"/>
        <v/>
      </c>
      <c r="AR18" s="16" t="str">
        <f t="shared" si="37"/>
        <v/>
      </c>
      <c r="AT18" t="s">
        <v>142</v>
      </c>
      <c r="AU18">
        <v>4</v>
      </c>
      <c r="AW18">
        <f t="shared" si="48"/>
        <v>0</v>
      </c>
      <c r="AX18">
        <v>11</v>
      </c>
      <c r="AY18" t="str">
        <f>IF(ISERROR(VLOOKUP($AX18,申込一覧表_女子!$AH$5:$AN$167,2,0)),"",VLOOKUP($AX18,申込一覧表_女子!$AH$5:$AN$167,2,0))</f>
        <v/>
      </c>
      <c r="AZ18" t="str">
        <f>IF(ISERROR(VLOOKUP($AX18,申込一覧表_女子!$AH$5:$AN$167,7,0)),"",VLOOKUP($AX18,申込一覧表_女子!$AH$5:$AN$167,7,0))</f>
        <v/>
      </c>
      <c r="BA18" t="str">
        <f>IF(ISERROR(VLOOKUP($AX18,申込一覧表_女子!$AO$5:$AP$167,2,0)),"",VLOOKUP($AX18,申込一覧表_女子!$AO$5:$AP$167,2,0))</f>
        <v/>
      </c>
      <c r="BB18" t="str">
        <f>IF(ISERROR(VLOOKUP($AX18,申込一覧表_女子!$AH$5:$AN$167,5,0)),"",VLOOKUP($AX18,申込一覧表_女子!$AH$5:$AN$167,5,0))</f>
        <v/>
      </c>
      <c r="BC18" t="str">
        <f>IF(ISERROR(VLOOKUP($AX18,申込一覧表_女子!$AH$5:$AO$167,9,0)),"",VLOOKUP($AX18,申込一覧表_女子!$AH$5:$AO$167,9,0))</f>
        <v/>
      </c>
      <c r="BD18">
        <f t="shared" ref="BD18:BO27" si="49">COUNTIF($AD$7:$AG$66,BD$5&amp;$AY18)</f>
        <v>0</v>
      </c>
      <c r="BE18">
        <f t="shared" si="49"/>
        <v>0</v>
      </c>
      <c r="BF18">
        <f t="shared" si="49"/>
        <v>0</v>
      </c>
      <c r="BG18">
        <f t="shared" si="49"/>
        <v>0</v>
      </c>
      <c r="BH18">
        <f t="shared" si="49"/>
        <v>0</v>
      </c>
      <c r="BI18">
        <f t="shared" si="49"/>
        <v>0</v>
      </c>
      <c r="BJ18">
        <f t="shared" si="49"/>
        <v>0</v>
      </c>
      <c r="BK18">
        <f t="shared" si="49"/>
        <v>0</v>
      </c>
      <c r="BL18">
        <f t="shared" si="49"/>
        <v>0</v>
      </c>
      <c r="BM18">
        <f t="shared" si="49"/>
        <v>0</v>
      </c>
      <c r="BN18">
        <f t="shared" si="49"/>
        <v>0</v>
      </c>
      <c r="BO18">
        <f t="shared" si="49"/>
        <v>0</v>
      </c>
      <c r="BP18" t="str">
        <f t="shared" si="42"/>
        <v/>
      </c>
      <c r="BQ18">
        <f t="shared" si="43"/>
        <v>0</v>
      </c>
      <c r="BR18" t="str">
        <f t="shared" si="44"/>
        <v/>
      </c>
      <c r="CC18">
        <v>11</v>
      </c>
      <c r="CD18" t="str">
        <f>IF(ISERROR(VLOOKUP($CC18,申込一覧表_女子!$AH$6:$AO$75,2,0)),"",VLOOKUP($CC18,申込一覧表_女子!$AH$6:$AO$75,2,0))</f>
        <v/>
      </c>
      <c r="CE18" t="str">
        <f>IF(ISERROR(VLOOKUP($CC18,申込一覧表_女子!$AH$6:$AO$75,7,0)),"",VLOOKUP($CC18,申込一覧表_女子!$AH$6:$AO$75,7,0))</f>
        <v/>
      </c>
      <c r="CF18" t="str">
        <f>IF(ISERROR(VLOOKUP($CC18,申込一覧表_女子!$AH$5:$AP$75,9,0)),"",VLOOKUP($CC18,申込一覧表_女子!$AH$5:$AP$75,9,0))</f>
        <v/>
      </c>
      <c r="CG18" t="str">
        <f>IF(ISERROR(VLOOKUP($CC18,申込一覧表_女子!$AH$6:$AN$75,5,0)),"",VLOOKUP($CC18,申込一覧表_女子!$AH$6:$AN$75,5,0))</f>
        <v/>
      </c>
      <c r="CH18" t="str">
        <f>IF(ISERROR(VLOOKUP($CC18,申込一覧表_女子!$AH$6:$AP$75,8,0)),"",VLOOKUP($CC18,申込一覧表_女子!$AH$6:$AP$75,8,0))</f>
        <v/>
      </c>
      <c r="CI18">
        <f t="shared" si="45"/>
        <v>0</v>
      </c>
      <c r="CJ18">
        <f t="shared" si="39"/>
        <v>0</v>
      </c>
      <c r="CK18">
        <f t="shared" si="39"/>
        <v>0</v>
      </c>
      <c r="CL18">
        <f t="shared" si="39"/>
        <v>0</v>
      </c>
      <c r="CM18">
        <f t="shared" si="39"/>
        <v>0</v>
      </c>
      <c r="CN18">
        <f t="shared" si="39"/>
        <v>0</v>
      </c>
      <c r="CO18">
        <f t="shared" si="39"/>
        <v>0</v>
      </c>
      <c r="CP18">
        <f t="shared" si="39"/>
        <v>0</v>
      </c>
      <c r="CQ18">
        <f t="shared" si="39"/>
        <v>0</v>
      </c>
      <c r="CR18">
        <f t="shared" si="39"/>
        <v>0</v>
      </c>
      <c r="CS18">
        <f t="shared" si="39"/>
        <v>0</v>
      </c>
      <c r="CT18">
        <f t="shared" si="39"/>
        <v>0</v>
      </c>
      <c r="CU18" t="str">
        <f>申込一覧表_女子!AH88</f>
        <v/>
      </c>
      <c r="CV18" t="str">
        <f>IF(ISERROR(VLOOKUP($CU18,申込一覧表_女子!$AH$78:$AN$167,2,0)),"",VLOOKUP($CU18,申込一覧表_女子!$AH$78:$AN$167,2,0))</f>
        <v/>
      </c>
      <c r="CW18" t="str">
        <f>IF(ISERROR(VLOOKUP($CU18,申込一覧表_女子!$AH$78:$AN$167,7,0)),"",VLOOKUP($CU18,申込一覧表_女子!$AH$78:$AN$167,7,0))</f>
        <v xml:space="preserve">  </v>
      </c>
      <c r="CX18" t="str">
        <f>IF(ISERROR(VLOOKUP($CU18,申込一覧表_女子!$AH$78:$AP$167,9,0)),"",VLOOKUP($CU18,申込一覧表_女子!$AH$78:$AP$167,9,0))</f>
        <v/>
      </c>
      <c r="CY18">
        <f>IF(ISERROR(VLOOKUP($CU18,申込一覧表_女子!$AH$78:$AN$167,5,0)),"",VLOOKUP($CU18,申込一覧表_女子!$AH$78:$AN$167,5,0))</f>
        <v>0</v>
      </c>
      <c r="CZ18" t="str">
        <f>IF(ISERROR(VLOOKUP($CU18,申込一覧表_女子!$AH$78:$AO$167,8,0)),"",VLOOKUP($CU18,申込一覧表_女子!$AH$78:$AO$167,8,0))</f>
        <v/>
      </c>
      <c r="DA18">
        <f t="shared" si="46"/>
        <v>0</v>
      </c>
      <c r="DB18">
        <f t="shared" si="46"/>
        <v>0</v>
      </c>
      <c r="DC18">
        <f t="shared" si="47"/>
        <v>0</v>
      </c>
      <c r="DD18">
        <f t="shared" si="47"/>
        <v>0</v>
      </c>
      <c r="DE18">
        <f t="shared" si="47"/>
        <v>0</v>
      </c>
      <c r="DF18">
        <f t="shared" si="47"/>
        <v>0</v>
      </c>
      <c r="DG18">
        <f t="shared" si="47"/>
        <v>0</v>
      </c>
      <c r="DH18">
        <f t="shared" si="47"/>
        <v>0</v>
      </c>
      <c r="DI18">
        <f t="shared" si="47"/>
        <v>0</v>
      </c>
      <c r="DJ18">
        <f t="shared" si="47"/>
        <v>0</v>
      </c>
      <c r="DK18">
        <f t="shared" si="47"/>
        <v>0</v>
      </c>
      <c r="DL18">
        <f t="shared" si="47"/>
        <v>0</v>
      </c>
      <c r="DN18" t="str">
        <f t="shared" si="41"/>
        <v/>
      </c>
      <c r="DR18" t="str">
        <f t="shared" si="19"/>
        <v/>
      </c>
    </row>
    <row r="19" spans="1:122" ht="14.25" customHeight="1">
      <c r="A19" s="14" t="str">
        <f t="shared" si="20"/>
        <v/>
      </c>
      <c r="B19" s="14" t="str">
        <f t="shared" si="0"/>
        <v/>
      </c>
      <c r="C19" s="92" t="str">
        <f t="shared" si="21"/>
        <v/>
      </c>
      <c r="D19" s="83"/>
      <c r="E19" s="45" t="str">
        <f t="shared" si="22"/>
        <v/>
      </c>
      <c r="F19" s="84"/>
      <c r="G19" s="83"/>
      <c r="H19" s="83"/>
      <c r="I19" s="83"/>
      <c r="J19" s="83"/>
      <c r="K19" s="22" t="str">
        <f t="shared" si="1"/>
        <v/>
      </c>
      <c r="L19" s="17" t="str">
        <f t="shared" si="2"/>
        <v/>
      </c>
      <c r="M19" s="17" t="str">
        <f t="shared" si="3"/>
        <v>999:99.99</v>
      </c>
      <c r="O19" s="16" t="str">
        <f t="shared" si="23"/>
        <v/>
      </c>
      <c r="P19" s="16" t="str">
        <f t="shared" si="4"/>
        <v/>
      </c>
      <c r="Q19" s="16" t="str">
        <f t="shared" si="5"/>
        <v/>
      </c>
      <c r="R19" s="16" t="str">
        <f t="shared" si="24"/>
        <v/>
      </c>
      <c r="S19" s="16" t="str">
        <f t="shared" si="25"/>
        <v/>
      </c>
      <c r="T19" s="16">
        <f t="shared" si="26"/>
        <v>0</v>
      </c>
      <c r="U19" s="16">
        <f t="shared" si="27"/>
        <v>0</v>
      </c>
      <c r="V19" s="16">
        <f t="shared" si="28"/>
        <v>0</v>
      </c>
      <c r="W19" s="16">
        <f t="shared" si="29"/>
        <v>0</v>
      </c>
      <c r="X19" s="16">
        <f t="shared" si="6"/>
        <v>0</v>
      </c>
      <c r="Y19" s="16">
        <f t="shared" si="7"/>
        <v>0</v>
      </c>
      <c r="Z19" s="16">
        <f t="shared" si="8"/>
        <v>0</v>
      </c>
      <c r="AA19" s="16">
        <f t="shared" si="9"/>
        <v>0</v>
      </c>
      <c r="AB19" s="16">
        <f t="shared" si="10"/>
        <v>0</v>
      </c>
      <c r="AC19" s="16">
        <f t="shared" si="11"/>
        <v>0</v>
      </c>
      <c r="AD19" s="44" t="str">
        <f t="shared" si="12"/>
        <v/>
      </c>
      <c r="AE19" s="44" t="str">
        <f t="shared" si="13"/>
        <v/>
      </c>
      <c r="AF19" s="44" t="str">
        <f t="shared" si="14"/>
        <v/>
      </c>
      <c r="AG19" s="44" t="str">
        <f t="shared" si="15"/>
        <v/>
      </c>
      <c r="AH19" s="44">
        <f t="shared" si="30"/>
        <v>0</v>
      </c>
      <c r="AI19" s="44">
        <f t="shared" si="31"/>
        <v>0</v>
      </c>
      <c r="AJ19" s="44">
        <f t="shared" si="32"/>
        <v>0</v>
      </c>
      <c r="AK19" s="44">
        <f t="shared" si="33"/>
        <v>0</v>
      </c>
      <c r="AL19" s="44">
        <f t="shared" si="16"/>
        <v>0</v>
      </c>
      <c r="AM19" s="44" t="str">
        <f t="shared" si="17"/>
        <v/>
      </c>
      <c r="AN19" s="16">
        <f t="shared" si="18"/>
        <v>0</v>
      </c>
      <c r="AO19" s="16" t="str">
        <f t="shared" si="34"/>
        <v/>
      </c>
      <c r="AP19" s="16" t="str">
        <f t="shared" si="35"/>
        <v/>
      </c>
      <c r="AQ19" s="16" t="str">
        <f t="shared" si="36"/>
        <v/>
      </c>
      <c r="AR19" s="16" t="str">
        <f t="shared" si="37"/>
        <v/>
      </c>
      <c r="AT19" t="s">
        <v>143</v>
      </c>
      <c r="AU19">
        <v>5</v>
      </c>
      <c r="AV19">
        <v>26</v>
      </c>
      <c r="AW19">
        <f t="shared" si="48"/>
        <v>0</v>
      </c>
      <c r="AX19">
        <v>12</v>
      </c>
      <c r="AY19" t="str">
        <f>IF(ISERROR(VLOOKUP($AX19,申込一覧表_女子!$AH$5:$AN$167,2,0)),"",VLOOKUP($AX19,申込一覧表_女子!$AH$5:$AN$167,2,0))</f>
        <v/>
      </c>
      <c r="AZ19" t="str">
        <f>IF(ISERROR(VLOOKUP($AX19,申込一覧表_女子!$AH$5:$AN$167,7,0)),"",VLOOKUP($AX19,申込一覧表_女子!$AH$5:$AN$167,7,0))</f>
        <v/>
      </c>
      <c r="BA19" t="str">
        <f>IF(ISERROR(VLOOKUP($AX19,申込一覧表_女子!$AO$5:$AP$167,2,0)),"",VLOOKUP($AX19,申込一覧表_女子!$AO$5:$AP$167,2,0))</f>
        <v/>
      </c>
      <c r="BB19" t="str">
        <f>IF(ISERROR(VLOOKUP($AX19,申込一覧表_女子!$AH$5:$AN$167,5,0)),"",VLOOKUP($AX19,申込一覧表_女子!$AH$5:$AN$167,5,0))</f>
        <v/>
      </c>
      <c r="BC19" t="str">
        <f>IF(ISERROR(VLOOKUP($AX19,申込一覧表_女子!$AH$5:$AO$167,9,0)),"",VLOOKUP($AX19,申込一覧表_女子!$AH$5:$AO$167,9,0))</f>
        <v/>
      </c>
      <c r="BD19">
        <f t="shared" si="49"/>
        <v>0</v>
      </c>
      <c r="BE19">
        <f t="shared" si="49"/>
        <v>0</v>
      </c>
      <c r="BF19">
        <f t="shared" si="49"/>
        <v>0</v>
      </c>
      <c r="BG19">
        <f t="shared" si="49"/>
        <v>0</v>
      </c>
      <c r="BH19">
        <f t="shared" si="49"/>
        <v>0</v>
      </c>
      <c r="BI19">
        <f t="shared" si="49"/>
        <v>0</v>
      </c>
      <c r="BJ19">
        <f t="shared" si="49"/>
        <v>0</v>
      </c>
      <c r="BK19">
        <f t="shared" si="49"/>
        <v>0</v>
      </c>
      <c r="BL19">
        <f t="shared" si="49"/>
        <v>0</v>
      </c>
      <c r="BM19">
        <f t="shared" si="49"/>
        <v>0</v>
      </c>
      <c r="BN19">
        <f t="shared" si="49"/>
        <v>0</v>
      </c>
      <c r="BO19">
        <f t="shared" si="49"/>
        <v>0</v>
      </c>
      <c r="BP19" t="str">
        <f t="shared" si="42"/>
        <v/>
      </c>
      <c r="BQ19">
        <f t="shared" si="43"/>
        <v>0</v>
      </c>
      <c r="BR19" t="str">
        <f t="shared" si="44"/>
        <v/>
      </c>
      <c r="CC19">
        <v>12</v>
      </c>
      <c r="CD19" t="str">
        <f>IF(ISERROR(VLOOKUP($CC19,申込一覧表_女子!$AH$6:$AO$75,2,0)),"",VLOOKUP($CC19,申込一覧表_女子!$AH$6:$AO$75,2,0))</f>
        <v/>
      </c>
      <c r="CE19" t="str">
        <f>IF(ISERROR(VLOOKUP($CC19,申込一覧表_女子!$AH$6:$AO$75,7,0)),"",VLOOKUP($CC19,申込一覧表_女子!$AH$6:$AO$75,7,0))</f>
        <v/>
      </c>
      <c r="CF19" t="str">
        <f>IF(ISERROR(VLOOKUP($CC19,申込一覧表_女子!$AH$5:$AP$75,9,0)),"",VLOOKUP($CC19,申込一覧表_女子!$AH$5:$AP$75,9,0))</f>
        <v/>
      </c>
      <c r="CG19" t="str">
        <f>IF(ISERROR(VLOOKUP($CC19,申込一覧表_女子!$AH$6:$AN$75,5,0)),"",VLOOKUP($CC19,申込一覧表_女子!$AH$6:$AN$75,5,0))</f>
        <v/>
      </c>
      <c r="CH19" t="str">
        <f>IF(ISERROR(VLOOKUP($CC19,申込一覧表_女子!$AH$6:$AP$75,8,0)),"",VLOOKUP($CC19,申込一覧表_女子!$AH$6:$AP$75,8,0))</f>
        <v/>
      </c>
      <c r="CI19">
        <f t="shared" si="45"/>
        <v>0</v>
      </c>
      <c r="CJ19">
        <f t="shared" si="39"/>
        <v>0</v>
      </c>
      <c r="CK19">
        <f t="shared" si="39"/>
        <v>0</v>
      </c>
      <c r="CL19">
        <f t="shared" si="39"/>
        <v>0</v>
      </c>
      <c r="CM19">
        <f t="shared" si="39"/>
        <v>0</v>
      </c>
      <c r="CN19">
        <f t="shared" si="39"/>
        <v>0</v>
      </c>
      <c r="CO19">
        <f t="shared" si="39"/>
        <v>0</v>
      </c>
      <c r="CP19">
        <f t="shared" si="39"/>
        <v>0</v>
      </c>
      <c r="CQ19">
        <f t="shared" si="39"/>
        <v>0</v>
      </c>
      <c r="CR19">
        <f t="shared" si="39"/>
        <v>0</v>
      </c>
      <c r="CS19">
        <f t="shared" si="39"/>
        <v>0</v>
      </c>
      <c r="CT19">
        <f t="shared" si="39"/>
        <v>0</v>
      </c>
      <c r="CU19" t="str">
        <f>申込一覧表_女子!AH89</f>
        <v/>
      </c>
      <c r="CV19" t="str">
        <f>IF(ISERROR(VLOOKUP($CU19,申込一覧表_女子!$AH$78:$AN$167,2,0)),"",VLOOKUP($CU19,申込一覧表_女子!$AH$78:$AN$167,2,0))</f>
        <v/>
      </c>
      <c r="CW19" t="str">
        <f>IF(ISERROR(VLOOKUP($CU19,申込一覧表_女子!$AH$78:$AN$167,7,0)),"",VLOOKUP($CU19,申込一覧表_女子!$AH$78:$AN$167,7,0))</f>
        <v xml:space="preserve">  </v>
      </c>
      <c r="CX19" t="str">
        <f>IF(ISERROR(VLOOKUP($CU19,申込一覧表_女子!$AH$78:$AP$167,9,0)),"",VLOOKUP($CU19,申込一覧表_女子!$AH$78:$AP$167,9,0))</f>
        <v/>
      </c>
      <c r="CY19">
        <f>IF(ISERROR(VLOOKUP($CU19,申込一覧表_女子!$AH$78:$AN$167,5,0)),"",VLOOKUP($CU19,申込一覧表_女子!$AH$78:$AN$167,5,0))</f>
        <v>0</v>
      </c>
      <c r="CZ19" t="str">
        <f>IF(ISERROR(VLOOKUP($CU19,申込一覧表_女子!$AH$78:$AO$167,8,0)),"",VLOOKUP($CU19,申込一覧表_女子!$AH$78:$AO$167,8,0))</f>
        <v/>
      </c>
      <c r="DA19">
        <f t="shared" si="46"/>
        <v>0</v>
      </c>
      <c r="DB19">
        <f t="shared" si="46"/>
        <v>0</v>
      </c>
      <c r="DC19">
        <f t="shared" si="47"/>
        <v>0</v>
      </c>
      <c r="DD19">
        <f t="shared" si="47"/>
        <v>0</v>
      </c>
      <c r="DE19">
        <f t="shared" si="47"/>
        <v>0</v>
      </c>
      <c r="DF19">
        <f t="shared" si="47"/>
        <v>0</v>
      </c>
      <c r="DG19">
        <f t="shared" si="47"/>
        <v>0</v>
      </c>
      <c r="DH19">
        <f t="shared" si="47"/>
        <v>0</v>
      </c>
      <c r="DI19">
        <f t="shared" si="47"/>
        <v>0</v>
      </c>
      <c r="DJ19">
        <f t="shared" si="47"/>
        <v>0</v>
      </c>
      <c r="DK19">
        <f t="shared" si="47"/>
        <v>0</v>
      </c>
      <c r="DL19">
        <f t="shared" si="47"/>
        <v>0</v>
      </c>
      <c r="DN19" t="str">
        <f t="shared" si="41"/>
        <v/>
      </c>
      <c r="DR19" t="str">
        <f t="shared" si="19"/>
        <v/>
      </c>
    </row>
    <row r="20" spans="1:122" ht="14.25" customHeight="1">
      <c r="A20" s="14" t="str">
        <f t="shared" si="20"/>
        <v/>
      </c>
      <c r="B20" s="14" t="str">
        <f t="shared" si="0"/>
        <v/>
      </c>
      <c r="C20" s="92" t="str">
        <f t="shared" si="21"/>
        <v/>
      </c>
      <c r="D20" s="83"/>
      <c r="E20" s="45" t="str">
        <f t="shared" si="22"/>
        <v/>
      </c>
      <c r="F20" s="84"/>
      <c r="G20" s="83"/>
      <c r="H20" s="83"/>
      <c r="I20" s="83"/>
      <c r="J20" s="83"/>
      <c r="K20" s="22" t="str">
        <f t="shared" si="1"/>
        <v/>
      </c>
      <c r="L20" s="17" t="str">
        <f t="shared" si="2"/>
        <v/>
      </c>
      <c r="M20" s="17" t="str">
        <f t="shared" si="3"/>
        <v>999:99.99</v>
      </c>
      <c r="O20" s="16" t="str">
        <f t="shared" si="23"/>
        <v/>
      </c>
      <c r="P20" s="16" t="str">
        <f t="shared" si="4"/>
        <v/>
      </c>
      <c r="Q20" s="16" t="str">
        <f t="shared" si="5"/>
        <v/>
      </c>
      <c r="R20" s="16" t="str">
        <f t="shared" si="24"/>
        <v/>
      </c>
      <c r="S20" s="16" t="str">
        <f t="shared" si="25"/>
        <v/>
      </c>
      <c r="T20" s="16">
        <f t="shared" si="26"/>
        <v>0</v>
      </c>
      <c r="U20" s="16">
        <f t="shared" si="27"/>
        <v>0</v>
      </c>
      <c r="V20" s="16">
        <f t="shared" si="28"/>
        <v>0</v>
      </c>
      <c r="W20" s="16">
        <f t="shared" si="29"/>
        <v>0</v>
      </c>
      <c r="X20" s="16">
        <f t="shared" si="6"/>
        <v>0</v>
      </c>
      <c r="Y20" s="16">
        <f t="shared" si="7"/>
        <v>0</v>
      </c>
      <c r="Z20" s="16">
        <f t="shared" si="8"/>
        <v>0</v>
      </c>
      <c r="AA20" s="16">
        <f t="shared" si="9"/>
        <v>0</v>
      </c>
      <c r="AB20" s="16">
        <f t="shared" si="10"/>
        <v>0</v>
      </c>
      <c r="AC20" s="16">
        <f t="shared" si="11"/>
        <v>0</v>
      </c>
      <c r="AD20" s="44" t="str">
        <f t="shared" si="12"/>
        <v/>
      </c>
      <c r="AE20" s="44" t="str">
        <f t="shared" si="13"/>
        <v/>
      </c>
      <c r="AF20" s="44" t="str">
        <f t="shared" si="14"/>
        <v/>
      </c>
      <c r="AG20" s="44" t="str">
        <f t="shared" si="15"/>
        <v/>
      </c>
      <c r="AH20" s="44">
        <f t="shared" si="30"/>
        <v>0</v>
      </c>
      <c r="AI20" s="44">
        <f t="shared" si="31"/>
        <v>0</v>
      </c>
      <c r="AJ20" s="44">
        <f t="shared" si="32"/>
        <v>0</v>
      </c>
      <c r="AK20" s="44">
        <f t="shared" si="33"/>
        <v>0</v>
      </c>
      <c r="AL20" s="44">
        <f t="shared" si="16"/>
        <v>0</v>
      </c>
      <c r="AM20" s="44" t="str">
        <f t="shared" si="17"/>
        <v/>
      </c>
      <c r="AN20" s="16">
        <f t="shared" si="18"/>
        <v>0</v>
      </c>
      <c r="AO20" s="16" t="str">
        <f t="shared" si="34"/>
        <v/>
      </c>
      <c r="AP20" s="16" t="str">
        <f t="shared" si="35"/>
        <v/>
      </c>
      <c r="AQ20" s="16" t="str">
        <f t="shared" si="36"/>
        <v/>
      </c>
      <c r="AR20" s="16" t="str">
        <f t="shared" si="37"/>
        <v/>
      </c>
      <c r="AT20" t="s">
        <v>145</v>
      </c>
      <c r="AU20">
        <v>6</v>
      </c>
      <c r="AW20">
        <f t="shared" si="48"/>
        <v>0</v>
      </c>
      <c r="AX20">
        <v>13</v>
      </c>
      <c r="AY20" t="str">
        <f>IF(ISERROR(VLOOKUP($AX20,申込一覧表_女子!$AH$5:$AN$167,2,0)),"",VLOOKUP($AX20,申込一覧表_女子!$AH$5:$AN$167,2,0))</f>
        <v/>
      </c>
      <c r="AZ20" t="str">
        <f>IF(ISERROR(VLOOKUP($AX20,申込一覧表_女子!$AH$5:$AN$167,7,0)),"",VLOOKUP($AX20,申込一覧表_女子!$AH$5:$AN$167,7,0))</f>
        <v/>
      </c>
      <c r="BA20" t="str">
        <f>IF(ISERROR(VLOOKUP($AX20,申込一覧表_女子!$AO$5:$AP$167,2,0)),"",VLOOKUP($AX20,申込一覧表_女子!$AO$5:$AP$167,2,0))</f>
        <v/>
      </c>
      <c r="BB20" t="str">
        <f>IF(ISERROR(VLOOKUP($AX20,申込一覧表_女子!$AH$5:$AN$167,5,0)),"",VLOOKUP($AX20,申込一覧表_女子!$AH$5:$AN$167,5,0))</f>
        <v/>
      </c>
      <c r="BC20" t="str">
        <f>IF(ISERROR(VLOOKUP($AX20,申込一覧表_女子!$AH$5:$AO$167,9,0)),"",VLOOKUP($AX20,申込一覧表_女子!$AH$5:$AO$167,9,0))</f>
        <v/>
      </c>
      <c r="BD20">
        <f t="shared" si="49"/>
        <v>0</v>
      </c>
      <c r="BE20">
        <f t="shared" si="49"/>
        <v>0</v>
      </c>
      <c r="BF20">
        <f t="shared" si="49"/>
        <v>0</v>
      </c>
      <c r="BG20">
        <f t="shared" si="49"/>
        <v>0</v>
      </c>
      <c r="BH20">
        <f t="shared" si="49"/>
        <v>0</v>
      </c>
      <c r="BI20">
        <f t="shared" si="49"/>
        <v>0</v>
      </c>
      <c r="BJ20">
        <f t="shared" si="49"/>
        <v>0</v>
      </c>
      <c r="BK20">
        <f t="shared" si="49"/>
        <v>0</v>
      </c>
      <c r="BL20">
        <f t="shared" si="49"/>
        <v>0</v>
      </c>
      <c r="BM20">
        <f t="shared" si="49"/>
        <v>0</v>
      </c>
      <c r="BN20">
        <f t="shared" si="49"/>
        <v>0</v>
      </c>
      <c r="BO20">
        <f t="shared" si="49"/>
        <v>0</v>
      </c>
      <c r="BP20" t="str">
        <f t="shared" si="42"/>
        <v/>
      </c>
      <c r="BQ20">
        <f t="shared" si="43"/>
        <v>0</v>
      </c>
      <c r="BR20" t="str">
        <f t="shared" si="44"/>
        <v/>
      </c>
      <c r="CC20">
        <v>13</v>
      </c>
      <c r="CD20" t="str">
        <f>IF(ISERROR(VLOOKUP($CC20,申込一覧表_女子!$AH$6:$AO$75,2,0)),"",VLOOKUP($CC20,申込一覧表_女子!$AH$6:$AO$75,2,0))</f>
        <v/>
      </c>
      <c r="CE20" t="str">
        <f>IF(ISERROR(VLOOKUP($CC20,申込一覧表_女子!$AH$6:$AO$75,7,0)),"",VLOOKUP($CC20,申込一覧表_女子!$AH$6:$AO$75,7,0))</f>
        <v/>
      </c>
      <c r="CF20" t="str">
        <f>IF(ISERROR(VLOOKUP($CC20,申込一覧表_女子!$AH$5:$AP$75,9,0)),"",VLOOKUP($CC20,申込一覧表_女子!$AH$5:$AP$75,9,0))</f>
        <v/>
      </c>
      <c r="CG20" t="str">
        <f>IF(ISERROR(VLOOKUP($CC20,申込一覧表_女子!$AH$6:$AN$75,5,0)),"",VLOOKUP($CC20,申込一覧表_女子!$AH$6:$AN$75,5,0))</f>
        <v/>
      </c>
      <c r="CH20" t="str">
        <f>IF(ISERROR(VLOOKUP($CC20,申込一覧表_女子!$AH$6:$AP$75,8,0)),"",VLOOKUP($CC20,申込一覧表_女子!$AH$6:$AP$75,8,0))</f>
        <v/>
      </c>
      <c r="CI20">
        <f t="shared" si="45"/>
        <v>0</v>
      </c>
      <c r="CJ20">
        <f t="shared" si="39"/>
        <v>0</v>
      </c>
      <c r="CK20">
        <f t="shared" si="39"/>
        <v>0</v>
      </c>
      <c r="CL20">
        <f t="shared" si="39"/>
        <v>0</v>
      </c>
      <c r="CM20">
        <f t="shared" si="39"/>
        <v>0</v>
      </c>
      <c r="CN20">
        <f t="shared" si="39"/>
        <v>0</v>
      </c>
      <c r="CO20">
        <f t="shared" si="39"/>
        <v>0</v>
      </c>
      <c r="CP20">
        <f t="shared" si="39"/>
        <v>0</v>
      </c>
      <c r="CQ20">
        <f t="shared" si="39"/>
        <v>0</v>
      </c>
      <c r="CR20">
        <f t="shared" si="39"/>
        <v>0</v>
      </c>
      <c r="CS20">
        <f t="shared" si="39"/>
        <v>0</v>
      </c>
      <c r="CT20">
        <f t="shared" si="39"/>
        <v>0</v>
      </c>
      <c r="CU20" t="str">
        <f>申込一覧表_女子!AH90</f>
        <v/>
      </c>
      <c r="CV20" t="str">
        <f>IF(ISERROR(VLOOKUP($CU20,申込一覧表_女子!$AH$78:$AN$167,2,0)),"",VLOOKUP($CU20,申込一覧表_女子!$AH$78:$AN$167,2,0))</f>
        <v/>
      </c>
      <c r="CW20" t="str">
        <f>IF(ISERROR(VLOOKUP($CU20,申込一覧表_女子!$AH$78:$AN$167,7,0)),"",VLOOKUP($CU20,申込一覧表_女子!$AH$78:$AN$167,7,0))</f>
        <v xml:space="preserve">  </v>
      </c>
      <c r="CX20" t="str">
        <f>IF(ISERROR(VLOOKUP($CU20,申込一覧表_女子!$AH$78:$AP$167,9,0)),"",VLOOKUP($CU20,申込一覧表_女子!$AH$78:$AP$167,9,0))</f>
        <v/>
      </c>
      <c r="CY20">
        <f>IF(ISERROR(VLOOKUP($CU20,申込一覧表_女子!$AH$78:$AN$167,5,0)),"",VLOOKUP($CU20,申込一覧表_女子!$AH$78:$AN$167,5,0))</f>
        <v>0</v>
      </c>
      <c r="CZ20" t="str">
        <f>IF(ISERROR(VLOOKUP($CU20,申込一覧表_女子!$AH$78:$AO$167,8,0)),"",VLOOKUP($CU20,申込一覧表_女子!$AH$78:$AO$167,8,0))</f>
        <v/>
      </c>
      <c r="DA20">
        <f t="shared" si="46"/>
        <v>0</v>
      </c>
      <c r="DB20">
        <f t="shared" si="46"/>
        <v>0</v>
      </c>
      <c r="DC20">
        <f t="shared" si="47"/>
        <v>0</v>
      </c>
      <c r="DD20">
        <f t="shared" si="47"/>
        <v>0</v>
      </c>
      <c r="DE20">
        <f t="shared" si="47"/>
        <v>0</v>
      </c>
      <c r="DF20">
        <f t="shared" si="47"/>
        <v>0</v>
      </c>
      <c r="DG20">
        <f t="shared" si="47"/>
        <v>0</v>
      </c>
      <c r="DH20">
        <f t="shared" si="47"/>
        <v>0</v>
      </c>
      <c r="DI20">
        <f t="shared" si="47"/>
        <v>0</v>
      </c>
      <c r="DJ20">
        <f t="shared" si="47"/>
        <v>0</v>
      </c>
      <c r="DK20">
        <f t="shared" si="47"/>
        <v>0</v>
      </c>
      <c r="DL20">
        <f t="shared" si="47"/>
        <v>0</v>
      </c>
      <c r="DN20" t="str">
        <f t="shared" si="41"/>
        <v/>
      </c>
      <c r="DR20" t="str">
        <f t="shared" si="19"/>
        <v/>
      </c>
    </row>
    <row r="21" spans="1:122" ht="14.25" customHeight="1">
      <c r="A21" s="14" t="str">
        <f t="shared" si="20"/>
        <v/>
      </c>
      <c r="B21" s="14" t="str">
        <f t="shared" si="0"/>
        <v/>
      </c>
      <c r="C21" s="92" t="str">
        <f t="shared" si="21"/>
        <v/>
      </c>
      <c r="D21" s="83"/>
      <c r="E21" s="45" t="str">
        <f t="shared" si="22"/>
        <v/>
      </c>
      <c r="F21" s="84"/>
      <c r="G21" s="83"/>
      <c r="H21" s="83"/>
      <c r="I21" s="83"/>
      <c r="J21" s="83"/>
      <c r="K21" s="22" t="str">
        <f t="shared" si="1"/>
        <v/>
      </c>
      <c r="L21" s="17" t="str">
        <f t="shared" si="2"/>
        <v/>
      </c>
      <c r="M21" s="17" t="str">
        <f t="shared" si="3"/>
        <v>999:99.99</v>
      </c>
      <c r="O21" s="16" t="str">
        <f t="shared" si="23"/>
        <v/>
      </c>
      <c r="P21" s="16" t="str">
        <f t="shared" si="4"/>
        <v/>
      </c>
      <c r="Q21" s="16" t="str">
        <f t="shared" si="5"/>
        <v/>
      </c>
      <c r="R21" s="16" t="str">
        <f t="shared" si="24"/>
        <v/>
      </c>
      <c r="S21" s="16" t="str">
        <f t="shared" si="25"/>
        <v/>
      </c>
      <c r="T21" s="16">
        <f t="shared" si="26"/>
        <v>0</v>
      </c>
      <c r="U21" s="16">
        <f t="shared" si="27"/>
        <v>0</v>
      </c>
      <c r="V21" s="16">
        <f t="shared" si="28"/>
        <v>0</v>
      </c>
      <c r="W21" s="16">
        <f t="shared" si="29"/>
        <v>0</v>
      </c>
      <c r="X21" s="16">
        <f t="shared" si="6"/>
        <v>0</v>
      </c>
      <c r="Y21" s="16">
        <f t="shared" si="7"/>
        <v>0</v>
      </c>
      <c r="Z21" s="16">
        <f t="shared" si="8"/>
        <v>0</v>
      </c>
      <c r="AA21" s="16">
        <f t="shared" si="9"/>
        <v>0</v>
      </c>
      <c r="AB21" s="16">
        <f t="shared" si="10"/>
        <v>0</v>
      </c>
      <c r="AC21" s="16">
        <f t="shared" si="11"/>
        <v>0</v>
      </c>
      <c r="AD21" s="44" t="str">
        <f t="shared" si="12"/>
        <v/>
      </c>
      <c r="AE21" s="44" t="str">
        <f t="shared" si="13"/>
        <v/>
      </c>
      <c r="AF21" s="44" t="str">
        <f t="shared" si="14"/>
        <v/>
      </c>
      <c r="AG21" s="44" t="str">
        <f t="shared" si="15"/>
        <v/>
      </c>
      <c r="AH21" s="44">
        <f t="shared" si="30"/>
        <v>0</v>
      </c>
      <c r="AI21" s="44">
        <f t="shared" si="31"/>
        <v>0</v>
      </c>
      <c r="AJ21" s="44">
        <f t="shared" si="32"/>
        <v>0</v>
      </c>
      <c r="AK21" s="44">
        <f t="shared" si="33"/>
        <v>0</v>
      </c>
      <c r="AL21" s="44">
        <f t="shared" si="16"/>
        <v>0</v>
      </c>
      <c r="AM21" s="44" t="str">
        <f t="shared" si="17"/>
        <v/>
      </c>
      <c r="AN21" s="16">
        <f t="shared" si="18"/>
        <v>0</v>
      </c>
      <c r="AO21" s="16" t="str">
        <f t="shared" si="34"/>
        <v/>
      </c>
      <c r="AP21" s="16" t="str">
        <f t="shared" si="35"/>
        <v/>
      </c>
      <c r="AQ21" s="16" t="str">
        <f t="shared" si="36"/>
        <v/>
      </c>
      <c r="AR21" s="16" t="str">
        <f t="shared" si="37"/>
        <v/>
      </c>
      <c r="AS21" s="15"/>
      <c r="AT21" t="s">
        <v>144</v>
      </c>
      <c r="AU21">
        <v>7</v>
      </c>
      <c r="AV21">
        <v>2</v>
      </c>
      <c r="AW21">
        <f t="shared" si="48"/>
        <v>0</v>
      </c>
      <c r="AX21">
        <v>14</v>
      </c>
      <c r="AY21" t="str">
        <f>IF(ISERROR(VLOOKUP($AX21,申込一覧表_女子!$AH$5:$AN$167,2,0)),"",VLOOKUP($AX21,申込一覧表_女子!$AH$5:$AN$167,2,0))</f>
        <v/>
      </c>
      <c r="AZ21" t="str">
        <f>IF(ISERROR(VLOOKUP($AX21,申込一覧表_女子!$AH$5:$AN$167,7,0)),"",VLOOKUP($AX21,申込一覧表_女子!$AH$5:$AN$167,7,0))</f>
        <v/>
      </c>
      <c r="BA21" t="str">
        <f>IF(ISERROR(VLOOKUP($AX21,申込一覧表_女子!$AO$5:$AP$167,2,0)),"",VLOOKUP($AX21,申込一覧表_女子!$AO$5:$AP$167,2,0))</f>
        <v/>
      </c>
      <c r="BB21" t="str">
        <f>IF(ISERROR(VLOOKUP($AX21,申込一覧表_女子!$AH$5:$AN$167,5,0)),"",VLOOKUP($AX21,申込一覧表_女子!$AH$5:$AN$167,5,0))</f>
        <v/>
      </c>
      <c r="BC21" t="str">
        <f>IF(ISERROR(VLOOKUP($AX21,申込一覧表_女子!$AH$5:$AO$167,9,0)),"",VLOOKUP($AX21,申込一覧表_女子!$AH$5:$AO$167,9,0))</f>
        <v/>
      </c>
      <c r="BD21">
        <f t="shared" si="49"/>
        <v>0</v>
      </c>
      <c r="BE21">
        <f t="shared" si="49"/>
        <v>0</v>
      </c>
      <c r="BF21">
        <f t="shared" si="49"/>
        <v>0</v>
      </c>
      <c r="BG21">
        <f t="shared" si="49"/>
        <v>0</v>
      </c>
      <c r="BH21">
        <f t="shared" si="49"/>
        <v>0</v>
      </c>
      <c r="BI21">
        <f t="shared" si="49"/>
        <v>0</v>
      </c>
      <c r="BJ21">
        <f t="shared" si="49"/>
        <v>0</v>
      </c>
      <c r="BK21">
        <f t="shared" si="49"/>
        <v>0</v>
      </c>
      <c r="BL21">
        <f t="shared" si="49"/>
        <v>0</v>
      </c>
      <c r="BM21">
        <f t="shared" si="49"/>
        <v>0</v>
      </c>
      <c r="BN21">
        <f t="shared" si="49"/>
        <v>0</v>
      </c>
      <c r="BO21">
        <f t="shared" si="49"/>
        <v>0</v>
      </c>
      <c r="BP21" t="str">
        <f t="shared" si="42"/>
        <v/>
      </c>
      <c r="BQ21">
        <f t="shared" si="43"/>
        <v>0</v>
      </c>
      <c r="BR21" t="str">
        <f t="shared" si="44"/>
        <v/>
      </c>
      <c r="CC21">
        <v>14</v>
      </c>
      <c r="CD21" t="str">
        <f>IF(ISERROR(VLOOKUP($CC21,申込一覧表_女子!$AH$6:$AO$75,2,0)),"",VLOOKUP($CC21,申込一覧表_女子!$AH$6:$AO$75,2,0))</f>
        <v/>
      </c>
      <c r="CE21" t="str">
        <f>IF(ISERROR(VLOOKUP($CC21,申込一覧表_女子!$AH$6:$AO$75,7,0)),"",VLOOKUP($CC21,申込一覧表_女子!$AH$6:$AO$75,7,0))</f>
        <v/>
      </c>
      <c r="CF21" t="str">
        <f>IF(ISERROR(VLOOKUP($CC21,申込一覧表_女子!$AH$5:$AP$75,9,0)),"",VLOOKUP($CC21,申込一覧表_女子!$AH$5:$AP$75,9,0))</f>
        <v/>
      </c>
      <c r="CG21" t="str">
        <f>IF(ISERROR(VLOOKUP($CC21,申込一覧表_女子!$AH$6:$AN$75,5,0)),"",VLOOKUP($CC21,申込一覧表_女子!$AH$6:$AN$75,5,0))</f>
        <v/>
      </c>
      <c r="CH21" t="str">
        <f>IF(ISERROR(VLOOKUP($CC21,申込一覧表_女子!$AH$6:$AP$75,8,0)),"",VLOOKUP($CC21,申込一覧表_女子!$AH$6:$AP$75,8,0))</f>
        <v/>
      </c>
      <c r="CI21">
        <f t="shared" si="45"/>
        <v>0</v>
      </c>
      <c r="CJ21">
        <f t="shared" si="39"/>
        <v>0</v>
      </c>
      <c r="CK21">
        <f t="shared" si="39"/>
        <v>0</v>
      </c>
      <c r="CL21">
        <f t="shared" si="39"/>
        <v>0</v>
      </c>
      <c r="CM21">
        <f t="shared" si="39"/>
        <v>0</v>
      </c>
      <c r="CN21">
        <f t="shared" si="39"/>
        <v>0</v>
      </c>
      <c r="CO21">
        <f t="shared" si="39"/>
        <v>0</v>
      </c>
      <c r="CP21">
        <f t="shared" si="39"/>
        <v>0</v>
      </c>
      <c r="CQ21">
        <f t="shared" si="39"/>
        <v>0</v>
      </c>
      <c r="CR21">
        <f t="shared" si="39"/>
        <v>0</v>
      </c>
      <c r="CS21">
        <f t="shared" si="39"/>
        <v>0</v>
      </c>
      <c r="CT21">
        <f t="shared" si="39"/>
        <v>0</v>
      </c>
      <c r="CU21" t="str">
        <f>申込一覧表_女子!AH91</f>
        <v/>
      </c>
      <c r="CV21" t="str">
        <f>IF(ISERROR(VLOOKUP($CU21,申込一覧表_女子!$AH$78:$AN$167,2,0)),"",VLOOKUP($CU21,申込一覧表_女子!$AH$78:$AN$167,2,0))</f>
        <v/>
      </c>
      <c r="CW21" t="str">
        <f>IF(ISERROR(VLOOKUP($CU21,申込一覧表_女子!$AH$78:$AN$167,7,0)),"",VLOOKUP($CU21,申込一覧表_女子!$AH$78:$AN$167,7,0))</f>
        <v xml:space="preserve">  </v>
      </c>
      <c r="CX21" t="str">
        <f>IF(ISERROR(VLOOKUP($CU21,申込一覧表_女子!$AH$78:$AP$167,9,0)),"",VLOOKUP($CU21,申込一覧表_女子!$AH$78:$AP$167,9,0))</f>
        <v/>
      </c>
      <c r="CY21">
        <f>IF(ISERROR(VLOOKUP($CU21,申込一覧表_女子!$AH$78:$AN$167,5,0)),"",VLOOKUP($CU21,申込一覧表_女子!$AH$78:$AN$167,5,0))</f>
        <v>0</v>
      </c>
      <c r="CZ21" t="str">
        <f>IF(ISERROR(VLOOKUP($CU21,申込一覧表_女子!$AH$78:$AO$167,8,0)),"",VLOOKUP($CU21,申込一覧表_女子!$AH$78:$AO$167,8,0))</f>
        <v/>
      </c>
      <c r="DA21">
        <f t="shared" si="46"/>
        <v>0</v>
      </c>
      <c r="DB21">
        <f t="shared" si="46"/>
        <v>0</v>
      </c>
      <c r="DC21">
        <f t="shared" si="47"/>
        <v>0</v>
      </c>
      <c r="DD21">
        <f t="shared" si="47"/>
        <v>0</v>
      </c>
      <c r="DE21">
        <f t="shared" si="47"/>
        <v>0</v>
      </c>
      <c r="DF21">
        <f t="shared" si="47"/>
        <v>0</v>
      </c>
      <c r="DG21">
        <f t="shared" si="47"/>
        <v>0</v>
      </c>
      <c r="DH21">
        <f t="shared" si="47"/>
        <v>0</v>
      </c>
      <c r="DI21">
        <f t="shared" si="47"/>
        <v>0</v>
      </c>
      <c r="DJ21">
        <f t="shared" si="47"/>
        <v>0</v>
      </c>
      <c r="DK21">
        <f t="shared" si="47"/>
        <v>0</v>
      </c>
      <c r="DL21">
        <f t="shared" si="47"/>
        <v>0</v>
      </c>
      <c r="DN21" t="str">
        <f t="shared" si="41"/>
        <v/>
      </c>
      <c r="DR21" t="str">
        <f t="shared" si="19"/>
        <v/>
      </c>
    </row>
    <row r="22" spans="1:122" s="15" customFormat="1" ht="14.25" customHeight="1">
      <c r="A22" s="14" t="str">
        <f t="shared" si="20"/>
        <v/>
      </c>
      <c r="B22" s="14" t="str">
        <f t="shared" si="0"/>
        <v/>
      </c>
      <c r="C22" s="92" t="str">
        <f t="shared" si="21"/>
        <v/>
      </c>
      <c r="D22" s="83"/>
      <c r="E22" s="45" t="str">
        <f t="shared" si="22"/>
        <v/>
      </c>
      <c r="F22" s="84"/>
      <c r="G22" s="83"/>
      <c r="H22" s="83"/>
      <c r="I22" s="83"/>
      <c r="J22" s="83"/>
      <c r="K22" s="22" t="str">
        <f t="shared" si="1"/>
        <v/>
      </c>
      <c r="L22" s="17" t="str">
        <f t="shared" si="2"/>
        <v/>
      </c>
      <c r="M22" s="17" t="str">
        <f t="shared" si="3"/>
        <v>999:99.99</v>
      </c>
      <c r="O22" s="16" t="str">
        <f t="shared" si="23"/>
        <v/>
      </c>
      <c r="P22" s="16" t="str">
        <f t="shared" si="4"/>
        <v/>
      </c>
      <c r="Q22" s="16" t="str">
        <f t="shared" si="5"/>
        <v/>
      </c>
      <c r="R22" s="16" t="str">
        <f t="shared" si="24"/>
        <v/>
      </c>
      <c r="S22" s="16" t="str">
        <f t="shared" si="25"/>
        <v/>
      </c>
      <c r="T22" s="16">
        <f t="shared" si="26"/>
        <v>0</v>
      </c>
      <c r="U22" s="16">
        <f t="shared" si="27"/>
        <v>0</v>
      </c>
      <c r="V22" s="16">
        <f t="shared" si="28"/>
        <v>0</v>
      </c>
      <c r="W22" s="16">
        <f t="shared" si="29"/>
        <v>0</v>
      </c>
      <c r="X22" s="16">
        <f t="shared" si="6"/>
        <v>0</v>
      </c>
      <c r="Y22" s="16">
        <f t="shared" si="7"/>
        <v>0</v>
      </c>
      <c r="Z22" s="16">
        <f t="shared" si="8"/>
        <v>0</v>
      </c>
      <c r="AA22" s="16">
        <f t="shared" si="9"/>
        <v>0</v>
      </c>
      <c r="AB22" s="16">
        <f t="shared" si="10"/>
        <v>0</v>
      </c>
      <c r="AC22" s="16">
        <f t="shared" si="11"/>
        <v>0</v>
      </c>
      <c r="AD22" s="44" t="str">
        <f t="shared" si="12"/>
        <v/>
      </c>
      <c r="AE22" s="44" t="str">
        <f t="shared" si="13"/>
        <v/>
      </c>
      <c r="AF22" s="44" t="str">
        <f t="shared" si="14"/>
        <v/>
      </c>
      <c r="AG22" s="44" t="str">
        <f t="shared" si="15"/>
        <v/>
      </c>
      <c r="AH22" s="44">
        <f t="shared" si="30"/>
        <v>0</v>
      </c>
      <c r="AI22" s="44">
        <f t="shared" si="31"/>
        <v>0</v>
      </c>
      <c r="AJ22" s="44">
        <f t="shared" si="32"/>
        <v>0</v>
      </c>
      <c r="AK22" s="44">
        <f t="shared" si="33"/>
        <v>0</v>
      </c>
      <c r="AL22" s="44">
        <f t="shared" si="16"/>
        <v>0</v>
      </c>
      <c r="AM22" s="44" t="str">
        <f t="shared" si="17"/>
        <v/>
      </c>
      <c r="AN22" s="16">
        <f t="shared" si="18"/>
        <v>0</v>
      </c>
      <c r="AO22" s="16" t="str">
        <f t="shared" si="34"/>
        <v/>
      </c>
      <c r="AP22" s="16" t="str">
        <f t="shared" si="35"/>
        <v/>
      </c>
      <c r="AQ22" s="16" t="str">
        <f t="shared" si="36"/>
        <v/>
      </c>
      <c r="AR22" s="16" t="str">
        <f t="shared" si="37"/>
        <v/>
      </c>
      <c r="AS22"/>
      <c r="AT22" t="s">
        <v>146</v>
      </c>
      <c r="AU22">
        <v>8</v>
      </c>
      <c r="AV22"/>
      <c r="AW22">
        <f t="shared" si="48"/>
        <v>0</v>
      </c>
      <c r="AX22">
        <v>15</v>
      </c>
      <c r="AY22" t="str">
        <f>IF(ISERROR(VLOOKUP($AX22,申込一覧表_女子!$AH$5:$AN$167,2,0)),"",VLOOKUP($AX22,申込一覧表_女子!$AH$5:$AN$167,2,0))</f>
        <v/>
      </c>
      <c r="AZ22" t="str">
        <f>IF(ISERROR(VLOOKUP($AX22,申込一覧表_女子!$AH$5:$AN$167,7,0)),"",VLOOKUP($AX22,申込一覧表_女子!$AH$5:$AN$167,7,0))</f>
        <v/>
      </c>
      <c r="BA22" t="str">
        <f>IF(ISERROR(VLOOKUP($AX22,申込一覧表_女子!$AO$5:$AP$167,2,0)),"",VLOOKUP($AX22,申込一覧表_女子!$AO$5:$AP$167,2,0))</f>
        <v/>
      </c>
      <c r="BB22" t="str">
        <f>IF(ISERROR(VLOOKUP($AX22,申込一覧表_女子!$AH$5:$AN$167,5,0)),"",VLOOKUP($AX22,申込一覧表_女子!$AH$5:$AN$167,5,0))</f>
        <v/>
      </c>
      <c r="BC22" t="str">
        <f>IF(ISERROR(VLOOKUP($AX22,申込一覧表_女子!$AH$5:$AO$167,9,0)),"",VLOOKUP($AX22,申込一覧表_女子!$AH$5:$AO$167,9,0))</f>
        <v/>
      </c>
      <c r="BD22">
        <f t="shared" si="49"/>
        <v>0</v>
      </c>
      <c r="BE22">
        <f t="shared" si="49"/>
        <v>0</v>
      </c>
      <c r="BF22">
        <f t="shared" si="49"/>
        <v>0</v>
      </c>
      <c r="BG22">
        <f t="shared" si="49"/>
        <v>0</v>
      </c>
      <c r="BH22">
        <f t="shared" si="49"/>
        <v>0</v>
      </c>
      <c r="BI22">
        <f t="shared" si="49"/>
        <v>0</v>
      </c>
      <c r="BJ22">
        <f t="shared" si="49"/>
        <v>0</v>
      </c>
      <c r="BK22">
        <f t="shared" si="49"/>
        <v>0</v>
      </c>
      <c r="BL22">
        <f t="shared" si="49"/>
        <v>0</v>
      </c>
      <c r="BM22">
        <f t="shared" si="49"/>
        <v>0</v>
      </c>
      <c r="BN22">
        <f t="shared" si="49"/>
        <v>0</v>
      </c>
      <c r="BO22">
        <f t="shared" si="49"/>
        <v>0</v>
      </c>
      <c r="BP22" t="str">
        <f t="shared" si="42"/>
        <v/>
      </c>
      <c r="BQ22">
        <f t="shared" si="43"/>
        <v>0</v>
      </c>
      <c r="BR22" t="str">
        <f t="shared" si="44"/>
        <v/>
      </c>
      <c r="CC22">
        <v>15</v>
      </c>
      <c r="CD22" t="str">
        <f>IF(ISERROR(VLOOKUP($CC22,申込一覧表_女子!$AH$6:$AO$75,2,0)),"",VLOOKUP($CC22,申込一覧表_女子!$AH$6:$AO$75,2,0))</f>
        <v/>
      </c>
      <c r="CE22" t="str">
        <f>IF(ISERROR(VLOOKUP($CC22,申込一覧表_女子!$AH$6:$AO$75,7,0)),"",VLOOKUP($CC22,申込一覧表_女子!$AH$6:$AO$75,7,0))</f>
        <v/>
      </c>
      <c r="CF22" t="str">
        <f>IF(ISERROR(VLOOKUP($CC22,申込一覧表_女子!$AH$5:$AP$75,9,0)),"",VLOOKUP($CC22,申込一覧表_女子!$AH$5:$AP$75,9,0))</f>
        <v/>
      </c>
      <c r="CG22" t="str">
        <f>IF(ISERROR(VLOOKUP($CC22,申込一覧表_女子!$AH$6:$AN$75,5,0)),"",VLOOKUP($CC22,申込一覧表_女子!$AH$6:$AN$75,5,0))</f>
        <v/>
      </c>
      <c r="CH22" t="str">
        <f>IF(ISERROR(VLOOKUP($CC22,申込一覧表_女子!$AH$6:$AP$75,8,0)),"",VLOOKUP($CC22,申込一覧表_女子!$AH$6:$AP$75,8,0))</f>
        <v/>
      </c>
      <c r="CI22">
        <f t="shared" si="45"/>
        <v>0</v>
      </c>
      <c r="CJ22">
        <f t="shared" si="39"/>
        <v>0</v>
      </c>
      <c r="CK22">
        <f t="shared" si="39"/>
        <v>0</v>
      </c>
      <c r="CL22">
        <f t="shared" si="39"/>
        <v>0</v>
      </c>
      <c r="CM22">
        <f t="shared" si="39"/>
        <v>0</v>
      </c>
      <c r="CN22">
        <f t="shared" si="39"/>
        <v>0</v>
      </c>
      <c r="CO22">
        <f t="shared" si="39"/>
        <v>0</v>
      </c>
      <c r="CP22">
        <f t="shared" si="39"/>
        <v>0</v>
      </c>
      <c r="CQ22">
        <f t="shared" si="39"/>
        <v>0</v>
      </c>
      <c r="CR22">
        <f t="shared" si="39"/>
        <v>0</v>
      </c>
      <c r="CS22">
        <f t="shared" si="39"/>
        <v>0</v>
      </c>
      <c r="CT22">
        <f t="shared" si="39"/>
        <v>0</v>
      </c>
      <c r="CU22" t="str">
        <f>申込一覧表_女子!AH92</f>
        <v/>
      </c>
      <c r="CV22" t="str">
        <f>IF(ISERROR(VLOOKUP($CU22,申込一覧表_女子!$AH$78:$AN$167,2,0)),"",VLOOKUP($CU22,申込一覧表_女子!$AH$78:$AN$167,2,0))</f>
        <v/>
      </c>
      <c r="CW22" t="str">
        <f>IF(ISERROR(VLOOKUP($CU22,申込一覧表_女子!$AH$78:$AN$167,7,0)),"",VLOOKUP($CU22,申込一覧表_女子!$AH$78:$AN$167,7,0))</f>
        <v xml:space="preserve">  </v>
      </c>
      <c r="CX22" t="str">
        <f>IF(ISERROR(VLOOKUP($CU22,申込一覧表_女子!$AH$78:$AP$167,9,0)),"",VLOOKUP($CU22,申込一覧表_女子!$AH$78:$AP$167,9,0))</f>
        <v/>
      </c>
      <c r="CY22">
        <f>IF(ISERROR(VLOOKUP($CU22,申込一覧表_女子!$AH$78:$AN$167,5,0)),"",VLOOKUP($CU22,申込一覧表_女子!$AH$78:$AN$167,5,0))</f>
        <v>0</v>
      </c>
      <c r="CZ22" t="str">
        <f>IF(ISERROR(VLOOKUP($CU22,申込一覧表_女子!$AH$78:$AO$167,8,0)),"",VLOOKUP($CU22,申込一覧表_女子!$AH$78:$AO$167,8,0))</f>
        <v/>
      </c>
      <c r="DA22">
        <f t="shared" si="46"/>
        <v>0</v>
      </c>
      <c r="DB22">
        <f t="shared" si="46"/>
        <v>0</v>
      </c>
      <c r="DC22">
        <f t="shared" si="47"/>
        <v>0</v>
      </c>
      <c r="DD22">
        <f t="shared" si="47"/>
        <v>0</v>
      </c>
      <c r="DE22">
        <f t="shared" si="47"/>
        <v>0</v>
      </c>
      <c r="DF22">
        <f t="shared" si="47"/>
        <v>0</v>
      </c>
      <c r="DG22">
        <f t="shared" si="47"/>
        <v>0</v>
      </c>
      <c r="DH22">
        <f t="shared" si="47"/>
        <v>0</v>
      </c>
      <c r="DI22">
        <f t="shared" si="47"/>
        <v>0</v>
      </c>
      <c r="DJ22">
        <f t="shared" si="47"/>
        <v>0</v>
      </c>
      <c r="DK22">
        <f t="shared" si="47"/>
        <v>0</v>
      </c>
      <c r="DL22">
        <f t="shared" si="47"/>
        <v>0</v>
      </c>
      <c r="DN22" t="str">
        <f t="shared" si="41"/>
        <v/>
      </c>
      <c r="DR22" t="str">
        <f t="shared" si="19"/>
        <v/>
      </c>
    </row>
    <row r="23" spans="1:122" ht="14.25" customHeight="1">
      <c r="A23" s="14" t="str">
        <f t="shared" si="20"/>
        <v/>
      </c>
      <c r="B23" s="14" t="str">
        <f t="shared" si="0"/>
        <v/>
      </c>
      <c r="C23" s="92" t="str">
        <f t="shared" si="21"/>
        <v/>
      </c>
      <c r="D23" s="83"/>
      <c r="E23" s="45" t="str">
        <f t="shared" si="22"/>
        <v/>
      </c>
      <c r="F23" s="84"/>
      <c r="G23" s="83"/>
      <c r="H23" s="83"/>
      <c r="I23" s="83"/>
      <c r="J23" s="83"/>
      <c r="K23" s="22" t="str">
        <f t="shared" si="1"/>
        <v/>
      </c>
      <c r="L23" s="17" t="str">
        <f t="shared" si="2"/>
        <v/>
      </c>
      <c r="M23" s="17" t="str">
        <f t="shared" si="3"/>
        <v>999:99.99</v>
      </c>
      <c r="O23" s="16" t="str">
        <f t="shared" si="23"/>
        <v/>
      </c>
      <c r="P23" s="16" t="str">
        <f t="shared" si="4"/>
        <v/>
      </c>
      <c r="Q23" s="16" t="str">
        <f t="shared" si="5"/>
        <v/>
      </c>
      <c r="R23" s="16" t="str">
        <f t="shared" si="24"/>
        <v/>
      </c>
      <c r="S23" s="16" t="str">
        <f t="shared" si="25"/>
        <v/>
      </c>
      <c r="T23" s="16">
        <f t="shared" si="26"/>
        <v>0</v>
      </c>
      <c r="U23" s="16">
        <f t="shared" si="27"/>
        <v>0</v>
      </c>
      <c r="V23" s="16">
        <f t="shared" si="28"/>
        <v>0</v>
      </c>
      <c r="W23" s="16">
        <f t="shared" si="29"/>
        <v>0</v>
      </c>
      <c r="X23" s="16">
        <f t="shared" si="6"/>
        <v>0</v>
      </c>
      <c r="Y23" s="16">
        <f t="shared" si="7"/>
        <v>0</v>
      </c>
      <c r="Z23" s="16">
        <f t="shared" si="8"/>
        <v>0</v>
      </c>
      <c r="AA23" s="16">
        <f t="shared" si="9"/>
        <v>0</v>
      </c>
      <c r="AB23" s="16">
        <f t="shared" si="10"/>
        <v>0</v>
      </c>
      <c r="AC23" s="16">
        <f t="shared" si="11"/>
        <v>0</v>
      </c>
      <c r="AD23" s="44" t="str">
        <f t="shared" si="12"/>
        <v/>
      </c>
      <c r="AE23" s="44" t="str">
        <f t="shared" si="13"/>
        <v/>
      </c>
      <c r="AF23" s="44" t="str">
        <f t="shared" si="14"/>
        <v/>
      </c>
      <c r="AG23" s="44" t="str">
        <f t="shared" si="15"/>
        <v/>
      </c>
      <c r="AH23" s="44">
        <f t="shared" si="30"/>
        <v>0</v>
      </c>
      <c r="AI23" s="44">
        <f t="shared" si="31"/>
        <v>0</v>
      </c>
      <c r="AJ23" s="44">
        <f t="shared" si="32"/>
        <v>0</v>
      </c>
      <c r="AK23" s="44">
        <f t="shared" si="33"/>
        <v>0</v>
      </c>
      <c r="AL23" s="44">
        <f t="shared" si="16"/>
        <v>0</v>
      </c>
      <c r="AM23" s="44" t="str">
        <f t="shared" si="17"/>
        <v/>
      </c>
      <c r="AN23" s="16">
        <f t="shared" si="18"/>
        <v>0</v>
      </c>
      <c r="AO23" s="16" t="str">
        <f t="shared" si="34"/>
        <v/>
      </c>
      <c r="AP23" s="16" t="str">
        <f t="shared" si="35"/>
        <v/>
      </c>
      <c r="AQ23" s="16" t="str">
        <f t="shared" si="36"/>
        <v/>
      </c>
      <c r="AR23" s="16" t="str">
        <f t="shared" si="37"/>
        <v/>
      </c>
      <c r="AT23" t="s">
        <v>115</v>
      </c>
      <c r="AU23">
        <v>9</v>
      </c>
      <c r="AV23">
        <v>16</v>
      </c>
      <c r="AW23">
        <f t="shared" si="48"/>
        <v>0</v>
      </c>
      <c r="AX23">
        <v>16</v>
      </c>
      <c r="AY23" t="str">
        <f>IF(ISERROR(VLOOKUP($AX23,申込一覧表_女子!$AH$5:$AN$167,2,0)),"",VLOOKUP($AX23,申込一覧表_女子!$AH$5:$AN$167,2,0))</f>
        <v/>
      </c>
      <c r="AZ23" t="str">
        <f>IF(ISERROR(VLOOKUP($AX23,申込一覧表_女子!$AH$5:$AN$167,7,0)),"",VLOOKUP($AX23,申込一覧表_女子!$AH$5:$AN$167,7,0))</f>
        <v/>
      </c>
      <c r="BA23" t="str">
        <f>IF(ISERROR(VLOOKUP($AX23,申込一覧表_女子!$AO$5:$AP$167,2,0)),"",VLOOKUP($AX23,申込一覧表_女子!$AO$5:$AP$167,2,0))</f>
        <v/>
      </c>
      <c r="BB23" t="str">
        <f>IF(ISERROR(VLOOKUP($AX23,申込一覧表_女子!$AH$5:$AN$167,5,0)),"",VLOOKUP($AX23,申込一覧表_女子!$AH$5:$AN$167,5,0))</f>
        <v/>
      </c>
      <c r="BC23" t="str">
        <f>IF(ISERROR(VLOOKUP($AX23,申込一覧表_女子!$AH$5:$AO$167,9,0)),"",VLOOKUP($AX23,申込一覧表_女子!$AH$5:$AO$167,9,0))</f>
        <v/>
      </c>
      <c r="BD23">
        <f t="shared" si="49"/>
        <v>0</v>
      </c>
      <c r="BE23">
        <f t="shared" si="49"/>
        <v>0</v>
      </c>
      <c r="BF23">
        <f t="shared" si="49"/>
        <v>0</v>
      </c>
      <c r="BG23">
        <f t="shared" si="49"/>
        <v>0</v>
      </c>
      <c r="BH23">
        <f t="shared" si="49"/>
        <v>0</v>
      </c>
      <c r="BI23">
        <f t="shared" si="49"/>
        <v>0</v>
      </c>
      <c r="BJ23">
        <f t="shared" si="49"/>
        <v>0</v>
      </c>
      <c r="BK23">
        <f t="shared" si="49"/>
        <v>0</v>
      </c>
      <c r="BL23">
        <f t="shared" si="49"/>
        <v>0</v>
      </c>
      <c r="BM23">
        <f t="shared" si="49"/>
        <v>0</v>
      </c>
      <c r="BN23">
        <f t="shared" si="49"/>
        <v>0</v>
      </c>
      <c r="BO23">
        <f t="shared" si="49"/>
        <v>0</v>
      </c>
      <c r="BP23" t="str">
        <f t="shared" si="42"/>
        <v/>
      </c>
      <c r="BQ23">
        <f t="shared" si="43"/>
        <v>0</v>
      </c>
      <c r="BR23" t="str">
        <f t="shared" si="44"/>
        <v/>
      </c>
      <c r="CC23">
        <v>16</v>
      </c>
      <c r="CD23" t="str">
        <f>IF(ISERROR(VLOOKUP($CC23,申込一覧表_女子!$AH$6:$AO$75,2,0)),"",VLOOKUP($CC23,申込一覧表_女子!$AH$6:$AO$75,2,0))</f>
        <v/>
      </c>
      <c r="CE23" t="str">
        <f>IF(ISERROR(VLOOKUP($CC23,申込一覧表_女子!$AH$6:$AO$75,7,0)),"",VLOOKUP($CC23,申込一覧表_女子!$AH$6:$AO$75,7,0))</f>
        <v/>
      </c>
      <c r="CF23" t="str">
        <f>IF(ISERROR(VLOOKUP($CC23,申込一覧表_女子!$AH$5:$AP$75,9,0)),"",VLOOKUP($CC23,申込一覧表_女子!$AH$5:$AP$75,9,0))</f>
        <v/>
      </c>
      <c r="CG23" t="str">
        <f>IF(ISERROR(VLOOKUP($CC23,申込一覧表_女子!$AH$6:$AN$75,5,0)),"",VLOOKUP($CC23,申込一覧表_女子!$AH$6:$AN$75,5,0))</f>
        <v/>
      </c>
      <c r="CH23" t="str">
        <f>IF(ISERROR(VLOOKUP($CC23,申込一覧表_女子!$AH$6:$AP$75,8,0)),"",VLOOKUP($CC23,申込一覧表_女子!$AH$6:$AP$75,8,0))</f>
        <v/>
      </c>
      <c r="CI23">
        <f t="shared" si="45"/>
        <v>0</v>
      </c>
      <c r="CJ23">
        <f t="shared" si="39"/>
        <v>0</v>
      </c>
      <c r="CK23">
        <f t="shared" si="39"/>
        <v>0</v>
      </c>
      <c r="CL23">
        <f t="shared" si="39"/>
        <v>0</v>
      </c>
      <c r="CM23">
        <f t="shared" si="39"/>
        <v>0</v>
      </c>
      <c r="CN23">
        <f t="shared" si="39"/>
        <v>0</v>
      </c>
      <c r="CO23">
        <f t="shared" si="39"/>
        <v>0</v>
      </c>
      <c r="CP23">
        <f t="shared" si="39"/>
        <v>0</v>
      </c>
      <c r="CQ23">
        <f t="shared" si="39"/>
        <v>0</v>
      </c>
      <c r="CR23">
        <f t="shared" si="39"/>
        <v>0</v>
      </c>
      <c r="CS23">
        <f t="shared" si="39"/>
        <v>0</v>
      </c>
      <c r="CT23">
        <f t="shared" si="39"/>
        <v>0</v>
      </c>
      <c r="CU23" t="str">
        <f>申込一覧表_女子!AH93</f>
        <v/>
      </c>
      <c r="CV23" t="str">
        <f>IF(ISERROR(VLOOKUP($CU23,申込一覧表_女子!$AH$78:$AN$167,2,0)),"",VLOOKUP($CU23,申込一覧表_女子!$AH$78:$AN$167,2,0))</f>
        <v/>
      </c>
      <c r="CW23" t="str">
        <f>IF(ISERROR(VLOOKUP($CU23,申込一覧表_女子!$AH$78:$AN$167,7,0)),"",VLOOKUP($CU23,申込一覧表_女子!$AH$78:$AN$167,7,0))</f>
        <v xml:space="preserve">  </v>
      </c>
      <c r="CX23" t="str">
        <f>IF(ISERROR(VLOOKUP($CU23,申込一覧表_女子!$AH$78:$AP$167,9,0)),"",VLOOKUP($CU23,申込一覧表_女子!$AH$78:$AP$167,9,0))</f>
        <v/>
      </c>
      <c r="CY23">
        <f>IF(ISERROR(VLOOKUP($CU23,申込一覧表_女子!$AH$78:$AN$167,5,0)),"",VLOOKUP($CU23,申込一覧表_女子!$AH$78:$AN$167,5,0))</f>
        <v>0</v>
      </c>
      <c r="CZ23" t="str">
        <f>IF(ISERROR(VLOOKUP($CU23,申込一覧表_女子!$AH$78:$AO$167,8,0)),"",VLOOKUP($CU23,申込一覧表_女子!$AH$78:$AO$167,8,0))</f>
        <v/>
      </c>
      <c r="DA23">
        <f t="shared" si="46"/>
        <v>0</v>
      </c>
      <c r="DB23">
        <f t="shared" si="46"/>
        <v>0</v>
      </c>
      <c r="DC23">
        <f t="shared" si="47"/>
        <v>0</v>
      </c>
      <c r="DD23">
        <f t="shared" si="47"/>
        <v>0</v>
      </c>
      <c r="DE23">
        <f t="shared" si="47"/>
        <v>0</v>
      </c>
      <c r="DF23">
        <f t="shared" si="47"/>
        <v>0</v>
      </c>
      <c r="DG23">
        <f t="shared" si="47"/>
        <v>0</v>
      </c>
      <c r="DH23">
        <f t="shared" si="47"/>
        <v>0</v>
      </c>
      <c r="DI23">
        <f t="shared" si="47"/>
        <v>0</v>
      </c>
      <c r="DJ23">
        <f t="shared" si="47"/>
        <v>0</v>
      </c>
      <c r="DK23">
        <f t="shared" si="47"/>
        <v>0</v>
      </c>
      <c r="DL23">
        <f t="shared" si="47"/>
        <v>0</v>
      </c>
      <c r="DN23" t="str">
        <f t="shared" si="41"/>
        <v/>
      </c>
      <c r="DR23" t="str">
        <f t="shared" si="19"/>
        <v/>
      </c>
    </row>
    <row r="24" spans="1:122" ht="14.25" customHeight="1">
      <c r="A24" s="14" t="str">
        <f t="shared" si="20"/>
        <v/>
      </c>
      <c r="B24" s="14" t="str">
        <f t="shared" si="0"/>
        <v/>
      </c>
      <c r="C24" s="92" t="str">
        <f t="shared" si="21"/>
        <v/>
      </c>
      <c r="D24" s="83"/>
      <c r="E24" s="45" t="str">
        <f t="shared" si="22"/>
        <v/>
      </c>
      <c r="F24" s="84"/>
      <c r="G24" s="83"/>
      <c r="H24" s="83"/>
      <c r="I24" s="83"/>
      <c r="J24" s="83"/>
      <c r="K24" s="22" t="str">
        <f t="shared" si="1"/>
        <v/>
      </c>
      <c r="L24" s="17" t="str">
        <f t="shared" si="2"/>
        <v/>
      </c>
      <c r="M24" s="17" t="str">
        <f t="shared" si="3"/>
        <v>999:99.99</v>
      </c>
      <c r="O24" s="16" t="str">
        <f t="shared" si="23"/>
        <v/>
      </c>
      <c r="P24" s="16" t="str">
        <f t="shared" si="4"/>
        <v/>
      </c>
      <c r="Q24" s="16" t="str">
        <f t="shared" si="5"/>
        <v/>
      </c>
      <c r="R24" s="16" t="str">
        <f t="shared" si="24"/>
        <v/>
      </c>
      <c r="S24" s="16" t="str">
        <f t="shared" si="25"/>
        <v/>
      </c>
      <c r="T24" s="16">
        <f t="shared" si="26"/>
        <v>0</v>
      </c>
      <c r="U24" s="16">
        <f t="shared" si="27"/>
        <v>0</v>
      </c>
      <c r="V24" s="16">
        <f t="shared" si="28"/>
        <v>0</v>
      </c>
      <c r="W24" s="16">
        <f t="shared" si="29"/>
        <v>0</v>
      </c>
      <c r="X24" s="16">
        <f t="shared" si="6"/>
        <v>0</v>
      </c>
      <c r="Y24" s="16">
        <f t="shared" si="7"/>
        <v>0</v>
      </c>
      <c r="Z24" s="16">
        <f t="shared" si="8"/>
        <v>0</v>
      </c>
      <c r="AA24" s="16">
        <f t="shared" si="9"/>
        <v>0</v>
      </c>
      <c r="AB24" s="16">
        <f t="shared" si="10"/>
        <v>0</v>
      </c>
      <c r="AC24" s="16">
        <f t="shared" si="11"/>
        <v>0</v>
      </c>
      <c r="AD24" s="44" t="str">
        <f t="shared" si="12"/>
        <v/>
      </c>
      <c r="AE24" s="44" t="str">
        <f t="shared" si="13"/>
        <v/>
      </c>
      <c r="AF24" s="44" t="str">
        <f t="shared" si="14"/>
        <v/>
      </c>
      <c r="AG24" s="44" t="str">
        <f t="shared" si="15"/>
        <v/>
      </c>
      <c r="AH24" s="44">
        <f t="shared" si="30"/>
        <v>0</v>
      </c>
      <c r="AI24" s="44">
        <f t="shared" si="31"/>
        <v>0</v>
      </c>
      <c r="AJ24" s="44">
        <f t="shared" si="32"/>
        <v>0</v>
      </c>
      <c r="AK24" s="44">
        <f t="shared" si="33"/>
        <v>0</v>
      </c>
      <c r="AL24" s="44">
        <f t="shared" si="16"/>
        <v>0</v>
      </c>
      <c r="AM24" s="44" t="str">
        <f t="shared" si="17"/>
        <v/>
      </c>
      <c r="AN24" s="16">
        <f t="shared" si="18"/>
        <v>0</v>
      </c>
      <c r="AO24" s="16" t="str">
        <f t="shared" si="34"/>
        <v/>
      </c>
      <c r="AP24" s="16" t="str">
        <f t="shared" si="35"/>
        <v/>
      </c>
      <c r="AQ24" s="16" t="str">
        <f t="shared" si="36"/>
        <v/>
      </c>
      <c r="AR24" s="16" t="str">
        <f t="shared" si="37"/>
        <v/>
      </c>
      <c r="AT24" t="s">
        <v>73</v>
      </c>
      <c r="AU24">
        <v>10</v>
      </c>
      <c r="AW24">
        <f t="shared" si="48"/>
        <v>0</v>
      </c>
      <c r="AX24">
        <v>17</v>
      </c>
      <c r="AY24" t="str">
        <f>IF(ISERROR(VLOOKUP($AX24,申込一覧表_女子!$AH$5:$AN$167,2,0)),"",VLOOKUP($AX24,申込一覧表_女子!$AH$5:$AN$167,2,0))</f>
        <v/>
      </c>
      <c r="AZ24" t="str">
        <f>IF(ISERROR(VLOOKUP($AX24,申込一覧表_女子!$AH$5:$AN$167,7,0)),"",VLOOKUP($AX24,申込一覧表_女子!$AH$5:$AN$167,7,0))</f>
        <v/>
      </c>
      <c r="BA24" t="str">
        <f>IF(ISERROR(VLOOKUP($AX24,申込一覧表_女子!$AO$5:$AP$167,2,0)),"",VLOOKUP($AX24,申込一覧表_女子!$AO$5:$AP$167,2,0))</f>
        <v/>
      </c>
      <c r="BB24" t="str">
        <f>IF(ISERROR(VLOOKUP($AX24,申込一覧表_女子!$AH$5:$AN$167,5,0)),"",VLOOKUP($AX24,申込一覧表_女子!$AH$5:$AN$167,5,0))</f>
        <v/>
      </c>
      <c r="BC24" t="str">
        <f>IF(ISERROR(VLOOKUP($AX24,申込一覧表_女子!$AH$5:$AO$167,9,0)),"",VLOOKUP($AX24,申込一覧表_女子!$AH$5:$AO$167,9,0))</f>
        <v/>
      </c>
      <c r="BD24">
        <f t="shared" si="49"/>
        <v>0</v>
      </c>
      <c r="BE24">
        <f t="shared" si="49"/>
        <v>0</v>
      </c>
      <c r="BF24">
        <f t="shared" si="49"/>
        <v>0</v>
      </c>
      <c r="BG24">
        <f t="shared" si="49"/>
        <v>0</v>
      </c>
      <c r="BH24">
        <f t="shared" si="49"/>
        <v>0</v>
      </c>
      <c r="BI24">
        <f t="shared" si="49"/>
        <v>0</v>
      </c>
      <c r="BJ24">
        <f t="shared" si="49"/>
        <v>0</v>
      </c>
      <c r="BK24">
        <f t="shared" si="49"/>
        <v>0</v>
      </c>
      <c r="BL24">
        <f t="shared" si="49"/>
        <v>0</v>
      </c>
      <c r="BM24">
        <f t="shared" si="49"/>
        <v>0</v>
      </c>
      <c r="BN24">
        <f t="shared" si="49"/>
        <v>0</v>
      </c>
      <c r="BO24">
        <f t="shared" si="49"/>
        <v>0</v>
      </c>
      <c r="BP24" t="str">
        <f t="shared" si="42"/>
        <v/>
      </c>
      <c r="BQ24">
        <f t="shared" si="43"/>
        <v>0</v>
      </c>
      <c r="BR24" t="str">
        <f t="shared" si="44"/>
        <v/>
      </c>
      <c r="CC24">
        <v>17</v>
      </c>
      <c r="CD24" t="str">
        <f>IF(ISERROR(VLOOKUP($CC24,申込一覧表_女子!$AH$6:$AO$75,2,0)),"",VLOOKUP($CC24,申込一覧表_女子!$AH$6:$AO$75,2,0))</f>
        <v/>
      </c>
      <c r="CE24" t="str">
        <f>IF(ISERROR(VLOOKUP($CC24,申込一覧表_女子!$AH$6:$AO$75,7,0)),"",VLOOKUP($CC24,申込一覧表_女子!$AH$6:$AO$75,7,0))</f>
        <v/>
      </c>
      <c r="CF24" t="str">
        <f>IF(ISERROR(VLOOKUP($CC24,申込一覧表_女子!$AH$5:$AP$75,9,0)),"",VLOOKUP($CC24,申込一覧表_女子!$AH$5:$AP$75,9,0))</f>
        <v/>
      </c>
      <c r="CG24" t="str">
        <f>IF(ISERROR(VLOOKUP($CC24,申込一覧表_女子!$AH$6:$AN$75,5,0)),"",VLOOKUP($CC24,申込一覧表_女子!$AH$6:$AN$75,5,0))</f>
        <v/>
      </c>
      <c r="CH24" t="str">
        <f>IF(ISERROR(VLOOKUP($CC24,申込一覧表_女子!$AH$6:$AP$75,8,0)),"",VLOOKUP($CC24,申込一覧表_女子!$AH$6:$AP$75,8,0))</f>
        <v/>
      </c>
      <c r="CI24">
        <f t="shared" si="45"/>
        <v>0</v>
      </c>
      <c r="CJ24">
        <f t="shared" si="45"/>
        <v>0</v>
      </c>
      <c r="CK24">
        <f t="shared" si="45"/>
        <v>0</v>
      </c>
      <c r="CL24">
        <f t="shared" si="45"/>
        <v>0</v>
      </c>
      <c r="CM24">
        <f t="shared" si="45"/>
        <v>0</v>
      </c>
      <c r="CN24">
        <f t="shared" si="45"/>
        <v>0</v>
      </c>
      <c r="CO24">
        <f t="shared" si="45"/>
        <v>0</v>
      </c>
      <c r="CP24">
        <f t="shared" si="45"/>
        <v>0</v>
      </c>
      <c r="CQ24">
        <f t="shared" si="45"/>
        <v>0</v>
      </c>
      <c r="CR24">
        <f t="shared" si="45"/>
        <v>0</v>
      </c>
      <c r="CS24">
        <f t="shared" si="45"/>
        <v>0</v>
      </c>
      <c r="CT24">
        <f t="shared" si="45"/>
        <v>0</v>
      </c>
      <c r="CU24" t="str">
        <f>申込一覧表_女子!AH94</f>
        <v/>
      </c>
      <c r="CV24" t="str">
        <f>IF(ISERROR(VLOOKUP($CU24,申込一覧表_女子!$AH$78:$AN$167,2,0)),"",VLOOKUP($CU24,申込一覧表_女子!$AH$78:$AN$167,2,0))</f>
        <v/>
      </c>
      <c r="CW24" t="str">
        <f>IF(ISERROR(VLOOKUP($CU24,申込一覧表_女子!$AH$78:$AN$167,7,0)),"",VLOOKUP($CU24,申込一覧表_女子!$AH$78:$AN$167,7,0))</f>
        <v xml:space="preserve">  </v>
      </c>
      <c r="CX24" t="str">
        <f>IF(ISERROR(VLOOKUP($CU24,申込一覧表_女子!$AH$78:$AP$167,9,0)),"",VLOOKUP($CU24,申込一覧表_女子!$AH$78:$AP$167,9,0))</f>
        <v/>
      </c>
      <c r="CY24">
        <f>IF(ISERROR(VLOOKUP($CU24,申込一覧表_女子!$AH$78:$AN$167,5,0)),"",VLOOKUP($CU24,申込一覧表_女子!$AH$78:$AN$167,5,0))</f>
        <v>0</v>
      </c>
      <c r="CZ24" t="str">
        <f>IF(ISERROR(VLOOKUP($CU24,申込一覧表_女子!$AH$78:$AO$167,8,0)),"",VLOOKUP($CU24,申込一覧表_女子!$AH$78:$AO$167,8,0))</f>
        <v/>
      </c>
      <c r="DA24">
        <f t="shared" si="46"/>
        <v>0</v>
      </c>
      <c r="DB24">
        <f t="shared" si="46"/>
        <v>0</v>
      </c>
      <c r="DC24">
        <f t="shared" si="46"/>
        <v>0</v>
      </c>
      <c r="DD24">
        <f t="shared" si="46"/>
        <v>0</v>
      </c>
      <c r="DE24">
        <f t="shared" si="46"/>
        <v>0</v>
      </c>
      <c r="DF24">
        <f t="shared" si="46"/>
        <v>0</v>
      </c>
      <c r="DG24">
        <f t="shared" si="46"/>
        <v>0</v>
      </c>
      <c r="DH24">
        <f t="shared" si="46"/>
        <v>0</v>
      </c>
      <c r="DI24">
        <f t="shared" si="46"/>
        <v>0</v>
      </c>
      <c r="DJ24">
        <f t="shared" si="46"/>
        <v>0</v>
      </c>
      <c r="DK24">
        <f t="shared" si="46"/>
        <v>0</v>
      </c>
      <c r="DL24">
        <f t="shared" si="46"/>
        <v>0</v>
      </c>
      <c r="DN24" t="str">
        <f t="shared" si="41"/>
        <v/>
      </c>
      <c r="DR24" t="str">
        <f t="shared" si="19"/>
        <v/>
      </c>
    </row>
    <row r="25" spans="1:122" ht="14.25" customHeight="1">
      <c r="A25" s="14" t="str">
        <f t="shared" si="20"/>
        <v/>
      </c>
      <c r="B25" s="14" t="str">
        <f t="shared" si="0"/>
        <v/>
      </c>
      <c r="C25" s="92" t="str">
        <f t="shared" si="21"/>
        <v/>
      </c>
      <c r="D25" s="83"/>
      <c r="E25" s="45" t="str">
        <f t="shared" si="22"/>
        <v/>
      </c>
      <c r="F25" s="84"/>
      <c r="G25" s="83"/>
      <c r="H25" s="83"/>
      <c r="I25" s="83"/>
      <c r="J25" s="83"/>
      <c r="K25" s="22" t="str">
        <f t="shared" si="1"/>
        <v/>
      </c>
      <c r="L25" s="17" t="str">
        <f t="shared" si="2"/>
        <v/>
      </c>
      <c r="M25" s="17" t="str">
        <f t="shared" si="3"/>
        <v>999:99.99</v>
      </c>
      <c r="O25" s="16" t="str">
        <f t="shared" si="23"/>
        <v/>
      </c>
      <c r="P25" s="16" t="str">
        <f t="shared" si="4"/>
        <v/>
      </c>
      <c r="Q25" s="16" t="str">
        <f t="shared" si="5"/>
        <v/>
      </c>
      <c r="R25" s="16" t="str">
        <f t="shared" si="24"/>
        <v/>
      </c>
      <c r="S25" s="16" t="str">
        <f t="shared" si="25"/>
        <v/>
      </c>
      <c r="T25" s="16">
        <f t="shared" si="26"/>
        <v>0</v>
      </c>
      <c r="U25" s="16">
        <f t="shared" si="27"/>
        <v>0</v>
      </c>
      <c r="V25" s="16">
        <f t="shared" si="28"/>
        <v>0</v>
      </c>
      <c r="W25" s="16">
        <f t="shared" si="29"/>
        <v>0</v>
      </c>
      <c r="X25" s="16">
        <f t="shared" si="6"/>
        <v>0</v>
      </c>
      <c r="Y25" s="16">
        <f t="shared" si="7"/>
        <v>0</v>
      </c>
      <c r="Z25" s="16">
        <f t="shared" si="8"/>
        <v>0</v>
      </c>
      <c r="AA25" s="16">
        <f t="shared" si="9"/>
        <v>0</v>
      </c>
      <c r="AB25" s="16">
        <f t="shared" si="10"/>
        <v>0</v>
      </c>
      <c r="AC25" s="16">
        <f t="shared" si="11"/>
        <v>0</v>
      </c>
      <c r="AD25" s="44" t="str">
        <f t="shared" si="12"/>
        <v/>
      </c>
      <c r="AE25" s="44" t="str">
        <f t="shared" si="13"/>
        <v/>
      </c>
      <c r="AF25" s="44" t="str">
        <f t="shared" si="14"/>
        <v/>
      </c>
      <c r="AG25" s="44" t="str">
        <f t="shared" si="15"/>
        <v/>
      </c>
      <c r="AH25" s="44">
        <f t="shared" si="30"/>
        <v>0</v>
      </c>
      <c r="AI25" s="44">
        <f t="shared" si="31"/>
        <v>0</v>
      </c>
      <c r="AJ25" s="44">
        <f t="shared" si="32"/>
        <v>0</v>
      </c>
      <c r="AK25" s="44">
        <f t="shared" si="33"/>
        <v>0</v>
      </c>
      <c r="AL25" s="44">
        <f t="shared" si="16"/>
        <v>0</v>
      </c>
      <c r="AM25" s="44" t="str">
        <f t="shared" si="17"/>
        <v/>
      </c>
      <c r="AN25" s="16">
        <f t="shared" si="18"/>
        <v>0</v>
      </c>
      <c r="AO25" s="16" t="str">
        <f t="shared" si="34"/>
        <v/>
      </c>
      <c r="AP25" s="16" t="str">
        <f t="shared" si="35"/>
        <v/>
      </c>
      <c r="AQ25" s="16" t="str">
        <f t="shared" si="36"/>
        <v/>
      </c>
      <c r="AR25" s="16" t="str">
        <f t="shared" si="37"/>
        <v/>
      </c>
      <c r="AT25" t="s">
        <v>116</v>
      </c>
      <c r="AU25">
        <v>11</v>
      </c>
      <c r="AV25">
        <v>5</v>
      </c>
      <c r="AW25">
        <f t="shared" si="48"/>
        <v>0</v>
      </c>
      <c r="AX25">
        <v>18</v>
      </c>
      <c r="AY25" t="str">
        <f>IF(ISERROR(VLOOKUP($AX25,申込一覧表_女子!$AH$5:$AN$167,2,0)),"",VLOOKUP($AX25,申込一覧表_女子!$AH$5:$AN$167,2,0))</f>
        <v/>
      </c>
      <c r="AZ25" t="str">
        <f>IF(ISERROR(VLOOKUP($AX25,申込一覧表_女子!$AH$5:$AN$167,7,0)),"",VLOOKUP($AX25,申込一覧表_女子!$AH$5:$AN$167,7,0))</f>
        <v/>
      </c>
      <c r="BA25" t="str">
        <f>IF(ISERROR(VLOOKUP($AX25,申込一覧表_女子!$AO$5:$AP$167,2,0)),"",VLOOKUP($AX25,申込一覧表_女子!$AO$5:$AP$167,2,0))</f>
        <v/>
      </c>
      <c r="BB25" t="str">
        <f>IF(ISERROR(VLOOKUP($AX25,申込一覧表_女子!$AH$5:$AN$167,5,0)),"",VLOOKUP($AX25,申込一覧表_女子!$AH$5:$AN$167,5,0))</f>
        <v/>
      </c>
      <c r="BC25" t="str">
        <f>IF(ISERROR(VLOOKUP($AX25,申込一覧表_女子!$AH$5:$AO$167,9,0)),"",VLOOKUP($AX25,申込一覧表_女子!$AH$5:$AO$167,9,0))</f>
        <v/>
      </c>
      <c r="BD25">
        <f t="shared" si="49"/>
        <v>0</v>
      </c>
      <c r="BE25">
        <f t="shared" si="49"/>
        <v>0</v>
      </c>
      <c r="BF25">
        <f t="shared" si="49"/>
        <v>0</v>
      </c>
      <c r="BG25">
        <f t="shared" si="49"/>
        <v>0</v>
      </c>
      <c r="BH25">
        <f t="shared" si="49"/>
        <v>0</v>
      </c>
      <c r="BI25">
        <f t="shared" si="49"/>
        <v>0</v>
      </c>
      <c r="BJ25">
        <f t="shared" si="49"/>
        <v>0</v>
      </c>
      <c r="BK25">
        <f t="shared" si="49"/>
        <v>0</v>
      </c>
      <c r="BL25">
        <f t="shared" si="49"/>
        <v>0</v>
      </c>
      <c r="BM25">
        <f t="shared" si="49"/>
        <v>0</v>
      </c>
      <c r="BN25">
        <f t="shared" si="49"/>
        <v>0</v>
      </c>
      <c r="BO25">
        <f t="shared" si="49"/>
        <v>0</v>
      </c>
      <c r="BP25" t="str">
        <f t="shared" si="42"/>
        <v/>
      </c>
      <c r="BQ25">
        <f t="shared" si="43"/>
        <v>0</v>
      </c>
      <c r="BR25" t="str">
        <f>IF(BP25="","",COUNTIF($G$7:$J$78,BP25))</f>
        <v/>
      </c>
      <c r="CC25">
        <v>18</v>
      </c>
      <c r="CD25" t="str">
        <f>IF(ISERROR(VLOOKUP($CC25,申込一覧表_女子!$AH$6:$AO$75,2,0)),"",VLOOKUP($CC25,申込一覧表_女子!$AH$6:$AO$75,2,0))</f>
        <v/>
      </c>
      <c r="CE25" t="str">
        <f>IF(ISERROR(VLOOKUP($CC25,申込一覧表_女子!$AH$6:$AO$75,7,0)),"",VLOOKUP($CC25,申込一覧表_女子!$AH$6:$AO$75,7,0))</f>
        <v/>
      </c>
      <c r="CF25" t="str">
        <f>IF(ISERROR(VLOOKUP($CC25,申込一覧表_女子!$AH$5:$AP$75,9,0)),"",VLOOKUP($CC25,申込一覧表_女子!$AH$5:$AP$75,9,0))</f>
        <v/>
      </c>
      <c r="CG25" t="str">
        <f>IF(ISERROR(VLOOKUP($CC25,申込一覧表_女子!$AH$6:$AN$75,5,0)),"",VLOOKUP($CC25,申込一覧表_女子!$AH$6:$AN$75,5,0))</f>
        <v/>
      </c>
      <c r="CH25" t="str">
        <f>IF(ISERROR(VLOOKUP($CC25,申込一覧表_女子!$AH$6:$AP$75,8,0)),"",VLOOKUP($CC25,申込一覧表_女子!$AH$6:$AP$75,8,0))</f>
        <v/>
      </c>
      <c r="CI25">
        <f t="shared" si="45"/>
        <v>0</v>
      </c>
      <c r="CJ25">
        <f t="shared" si="45"/>
        <v>0</v>
      </c>
      <c r="CK25">
        <f t="shared" si="45"/>
        <v>0</v>
      </c>
      <c r="CL25">
        <f t="shared" si="45"/>
        <v>0</v>
      </c>
      <c r="CM25">
        <f t="shared" si="45"/>
        <v>0</v>
      </c>
      <c r="CN25">
        <f t="shared" si="45"/>
        <v>0</v>
      </c>
      <c r="CO25">
        <f t="shared" si="45"/>
        <v>0</v>
      </c>
      <c r="CP25">
        <f t="shared" si="45"/>
        <v>0</v>
      </c>
      <c r="CQ25">
        <f t="shared" si="45"/>
        <v>0</v>
      </c>
      <c r="CR25">
        <f t="shared" si="45"/>
        <v>0</v>
      </c>
      <c r="CS25">
        <f t="shared" si="45"/>
        <v>0</v>
      </c>
      <c r="CT25">
        <f t="shared" si="45"/>
        <v>0</v>
      </c>
      <c r="CU25" t="str">
        <f>申込一覧表_女子!AH95</f>
        <v/>
      </c>
      <c r="CV25" t="str">
        <f>IF(ISERROR(VLOOKUP($CU25,申込一覧表_女子!$AH$78:$AN$167,2,0)),"",VLOOKUP($CU25,申込一覧表_女子!$AH$78:$AN$167,2,0))</f>
        <v/>
      </c>
      <c r="CW25" t="str">
        <f>IF(ISERROR(VLOOKUP($CU25,申込一覧表_女子!$AH$78:$AN$167,7,0)),"",VLOOKUP($CU25,申込一覧表_女子!$AH$78:$AN$167,7,0))</f>
        <v xml:space="preserve">  </v>
      </c>
      <c r="CX25" t="str">
        <f>IF(ISERROR(VLOOKUP($CU25,申込一覧表_女子!$AH$78:$AP$167,9,0)),"",VLOOKUP($CU25,申込一覧表_女子!$AH$78:$AP$167,9,0))</f>
        <v/>
      </c>
      <c r="CY25">
        <f>IF(ISERROR(VLOOKUP($CU25,申込一覧表_女子!$AH$78:$AN$167,5,0)),"",VLOOKUP($CU25,申込一覧表_女子!$AH$78:$AN$167,5,0))</f>
        <v>0</v>
      </c>
      <c r="CZ25" t="str">
        <f>IF(ISERROR(VLOOKUP($CU25,申込一覧表_女子!$AH$78:$AO$167,8,0)),"",VLOOKUP($CU25,申込一覧表_女子!$AH$78:$AO$167,8,0))</f>
        <v/>
      </c>
      <c r="DA25">
        <f t="shared" si="46"/>
        <v>0</v>
      </c>
      <c r="DB25">
        <f t="shared" si="46"/>
        <v>0</v>
      </c>
      <c r="DC25">
        <f t="shared" si="46"/>
        <v>0</v>
      </c>
      <c r="DD25">
        <f t="shared" si="46"/>
        <v>0</v>
      </c>
      <c r="DE25">
        <f t="shared" si="46"/>
        <v>0</v>
      </c>
      <c r="DF25">
        <f t="shared" si="46"/>
        <v>0</v>
      </c>
      <c r="DG25">
        <f t="shared" si="46"/>
        <v>0</v>
      </c>
      <c r="DH25">
        <f t="shared" si="46"/>
        <v>0</v>
      </c>
      <c r="DI25">
        <f t="shared" si="46"/>
        <v>0</v>
      </c>
      <c r="DJ25">
        <f t="shared" si="46"/>
        <v>0</v>
      </c>
      <c r="DK25">
        <f t="shared" si="46"/>
        <v>0</v>
      </c>
      <c r="DL25">
        <f t="shared" si="46"/>
        <v>0</v>
      </c>
      <c r="DN25" t="str">
        <f t="shared" si="41"/>
        <v/>
      </c>
      <c r="DR25" t="str">
        <f t="shared" si="19"/>
        <v/>
      </c>
    </row>
    <row r="26" spans="1:122" ht="14.25" customHeight="1">
      <c r="A26" s="14" t="str">
        <f t="shared" si="20"/>
        <v/>
      </c>
      <c r="B26" s="14" t="str">
        <f t="shared" si="0"/>
        <v/>
      </c>
      <c r="C26" s="92" t="str">
        <f t="shared" si="21"/>
        <v/>
      </c>
      <c r="D26" s="83"/>
      <c r="E26" s="45" t="str">
        <f t="shared" si="22"/>
        <v/>
      </c>
      <c r="F26" s="84"/>
      <c r="G26" s="83"/>
      <c r="H26" s="83"/>
      <c r="I26" s="83"/>
      <c r="J26" s="83"/>
      <c r="K26" s="22" t="str">
        <f t="shared" si="1"/>
        <v/>
      </c>
      <c r="L26" s="17" t="str">
        <f t="shared" si="2"/>
        <v/>
      </c>
      <c r="M26" s="17" t="str">
        <f t="shared" si="3"/>
        <v>999:99.99</v>
      </c>
      <c r="O26" s="16" t="str">
        <f t="shared" si="23"/>
        <v/>
      </c>
      <c r="P26" s="16" t="str">
        <f t="shared" si="4"/>
        <v/>
      </c>
      <c r="Q26" s="16" t="str">
        <f t="shared" si="5"/>
        <v/>
      </c>
      <c r="R26" s="16" t="str">
        <f t="shared" si="24"/>
        <v/>
      </c>
      <c r="S26" s="16" t="str">
        <f t="shared" si="25"/>
        <v/>
      </c>
      <c r="T26" s="16">
        <f t="shared" si="26"/>
        <v>0</v>
      </c>
      <c r="U26" s="16">
        <f t="shared" si="27"/>
        <v>0</v>
      </c>
      <c r="V26" s="16">
        <f t="shared" si="28"/>
        <v>0</v>
      </c>
      <c r="W26" s="16">
        <f t="shared" si="29"/>
        <v>0</v>
      </c>
      <c r="X26" s="16">
        <f t="shared" si="6"/>
        <v>0</v>
      </c>
      <c r="Y26" s="16">
        <f t="shared" si="7"/>
        <v>0</v>
      </c>
      <c r="Z26" s="16">
        <f t="shared" si="8"/>
        <v>0</v>
      </c>
      <c r="AA26" s="16">
        <f t="shared" si="9"/>
        <v>0</v>
      </c>
      <c r="AB26" s="16">
        <f t="shared" si="10"/>
        <v>0</v>
      </c>
      <c r="AC26" s="16">
        <f t="shared" si="11"/>
        <v>0</v>
      </c>
      <c r="AD26" s="44" t="str">
        <f t="shared" si="12"/>
        <v/>
      </c>
      <c r="AE26" s="44" t="str">
        <f t="shared" si="13"/>
        <v/>
      </c>
      <c r="AF26" s="44" t="str">
        <f t="shared" si="14"/>
        <v/>
      </c>
      <c r="AG26" s="44" t="str">
        <f t="shared" si="15"/>
        <v/>
      </c>
      <c r="AH26" s="44">
        <f t="shared" si="30"/>
        <v>0</v>
      </c>
      <c r="AI26" s="44">
        <f t="shared" si="31"/>
        <v>0</v>
      </c>
      <c r="AJ26" s="44">
        <f t="shared" si="32"/>
        <v>0</v>
      </c>
      <c r="AK26" s="44">
        <f t="shared" si="33"/>
        <v>0</v>
      </c>
      <c r="AL26" s="44">
        <f t="shared" si="16"/>
        <v>0</v>
      </c>
      <c r="AM26" s="44" t="str">
        <f t="shared" si="17"/>
        <v/>
      </c>
      <c r="AN26" s="16">
        <f t="shared" si="18"/>
        <v>0</v>
      </c>
      <c r="AO26" s="16" t="str">
        <f t="shared" si="34"/>
        <v/>
      </c>
      <c r="AP26" s="16" t="str">
        <f t="shared" si="35"/>
        <v/>
      </c>
      <c r="AQ26" s="16" t="str">
        <f t="shared" si="36"/>
        <v/>
      </c>
      <c r="AR26" s="16" t="str">
        <f t="shared" si="37"/>
        <v/>
      </c>
      <c r="AT26" t="s">
        <v>72</v>
      </c>
      <c r="AU26">
        <v>12</v>
      </c>
      <c r="AW26">
        <f t="shared" si="48"/>
        <v>0</v>
      </c>
      <c r="AX26">
        <v>19</v>
      </c>
      <c r="AY26" t="str">
        <f>IF(ISERROR(VLOOKUP($AX26,申込一覧表_女子!$AH$5:$AN$167,2,0)),"",VLOOKUP($AX26,申込一覧表_女子!$AH$5:$AN$167,2,0))</f>
        <v/>
      </c>
      <c r="AZ26" t="str">
        <f>IF(ISERROR(VLOOKUP($AX26,申込一覧表_女子!$AH$5:$AN$167,7,0)),"",VLOOKUP($AX26,申込一覧表_女子!$AH$5:$AN$167,7,0))</f>
        <v/>
      </c>
      <c r="BA26" t="str">
        <f>IF(ISERROR(VLOOKUP($AX26,申込一覧表_女子!$AO$5:$AP$167,2,0)),"",VLOOKUP($AX26,申込一覧表_女子!$AO$5:$AP$167,2,0))</f>
        <v/>
      </c>
      <c r="BB26" t="str">
        <f>IF(ISERROR(VLOOKUP($AX26,申込一覧表_女子!$AH$5:$AN$167,5,0)),"",VLOOKUP($AX26,申込一覧表_女子!$AH$5:$AN$167,5,0))</f>
        <v/>
      </c>
      <c r="BC26" t="str">
        <f>IF(ISERROR(VLOOKUP($AX26,申込一覧表_女子!$AH$5:$AO$167,9,0)),"",VLOOKUP($AX26,申込一覧表_女子!$AH$5:$AO$167,9,0))</f>
        <v/>
      </c>
      <c r="BD26">
        <f t="shared" si="49"/>
        <v>0</v>
      </c>
      <c r="BE26">
        <f t="shared" si="49"/>
        <v>0</v>
      </c>
      <c r="BF26">
        <f t="shared" si="49"/>
        <v>0</v>
      </c>
      <c r="BG26">
        <f t="shared" si="49"/>
        <v>0</v>
      </c>
      <c r="BH26">
        <f t="shared" si="49"/>
        <v>0</v>
      </c>
      <c r="BI26">
        <f t="shared" si="49"/>
        <v>0</v>
      </c>
      <c r="BJ26">
        <f t="shared" si="49"/>
        <v>0</v>
      </c>
      <c r="BK26">
        <f t="shared" si="49"/>
        <v>0</v>
      </c>
      <c r="BL26">
        <f t="shared" si="49"/>
        <v>0</v>
      </c>
      <c r="BM26">
        <f t="shared" si="49"/>
        <v>0</v>
      </c>
      <c r="BN26">
        <f t="shared" si="49"/>
        <v>0</v>
      </c>
      <c r="BO26">
        <f t="shared" si="49"/>
        <v>0</v>
      </c>
      <c r="BP26" t="str">
        <f t="shared" si="42"/>
        <v/>
      </c>
      <c r="BQ26">
        <f t="shared" si="43"/>
        <v>0</v>
      </c>
      <c r="BR26" t="str">
        <f t="shared" ref="BR26:BR89" si="50">IF(BP26="","",COUNTIF($G$7:$J$78,BP26))</f>
        <v/>
      </c>
      <c r="CC26">
        <v>19</v>
      </c>
      <c r="CD26" t="str">
        <f>IF(ISERROR(VLOOKUP($CC26,申込一覧表_女子!$AH$6:$AO$75,2,0)),"",VLOOKUP($CC26,申込一覧表_女子!$AH$6:$AO$75,2,0))</f>
        <v/>
      </c>
      <c r="CE26" t="str">
        <f>IF(ISERROR(VLOOKUP($CC26,申込一覧表_女子!$AH$6:$AO$75,7,0)),"",VLOOKUP($CC26,申込一覧表_女子!$AH$6:$AO$75,7,0))</f>
        <v/>
      </c>
      <c r="CF26" t="str">
        <f>IF(ISERROR(VLOOKUP($CC26,申込一覧表_女子!$AH$5:$AP$75,9,0)),"",VLOOKUP($CC26,申込一覧表_女子!$AH$5:$AP$75,9,0))</f>
        <v/>
      </c>
      <c r="CG26" t="str">
        <f>IF(ISERROR(VLOOKUP($CC26,申込一覧表_女子!$AH$6:$AN$75,5,0)),"",VLOOKUP($CC26,申込一覧表_女子!$AH$6:$AN$75,5,0))</f>
        <v/>
      </c>
      <c r="CH26" t="str">
        <f>IF(ISERROR(VLOOKUP($CC26,申込一覧表_女子!$AH$6:$AP$75,8,0)),"",VLOOKUP($CC26,申込一覧表_女子!$AH$6:$AP$75,8,0))</f>
        <v/>
      </c>
      <c r="CI26">
        <f t="shared" si="45"/>
        <v>0</v>
      </c>
      <c r="CJ26">
        <f t="shared" si="45"/>
        <v>0</v>
      </c>
      <c r="CK26">
        <f t="shared" si="45"/>
        <v>0</v>
      </c>
      <c r="CL26">
        <f t="shared" si="45"/>
        <v>0</v>
      </c>
      <c r="CM26">
        <f t="shared" si="45"/>
        <v>0</v>
      </c>
      <c r="CN26">
        <f t="shared" si="45"/>
        <v>0</v>
      </c>
      <c r="CO26">
        <f t="shared" si="45"/>
        <v>0</v>
      </c>
      <c r="CP26">
        <f t="shared" si="45"/>
        <v>0</v>
      </c>
      <c r="CQ26">
        <f t="shared" si="45"/>
        <v>0</v>
      </c>
      <c r="CR26">
        <f t="shared" si="45"/>
        <v>0</v>
      </c>
      <c r="CS26">
        <f t="shared" si="45"/>
        <v>0</v>
      </c>
      <c r="CT26">
        <f t="shared" si="45"/>
        <v>0</v>
      </c>
      <c r="CU26" t="str">
        <f>申込一覧表_女子!AH96</f>
        <v/>
      </c>
      <c r="CV26" t="str">
        <f>IF(ISERROR(VLOOKUP($CU26,申込一覧表_女子!$AH$78:$AN$167,2,0)),"",VLOOKUP($CU26,申込一覧表_女子!$AH$78:$AN$167,2,0))</f>
        <v/>
      </c>
      <c r="CW26" t="str">
        <f>IF(ISERROR(VLOOKUP($CU26,申込一覧表_女子!$AH$78:$AN$167,7,0)),"",VLOOKUP($CU26,申込一覧表_女子!$AH$78:$AN$167,7,0))</f>
        <v xml:space="preserve">  </v>
      </c>
      <c r="CX26" t="str">
        <f>IF(ISERROR(VLOOKUP($CU26,申込一覧表_女子!$AH$78:$AP$167,9,0)),"",VLOOKUP($CU26,申込一覧表_女子!$AH$78:$AP$167,9,0))</f>
        <v/>
      </c>
      <c r="CY26">
        <f>IF(ISERROR(VLOOKUP($CU26,申込一覧表_女子!$AH$78:$AN$167,5,0)),"",VLOOKUP($CU26,申込一覧表_女子!$AH$78:$AN$167,5,0))</f>
        <v>0</v>
      </c>
      <c r="CZ26" t="str">
        <f>IF(ISERROR(VLOOKUP($CU26,申込一覧表_女子!$AH$78:$AO$167,8,0)),"",VLOOKUP($CU26,申込一覧表_女子!$AH$78:$AO$167,8,0))</f>
        <v/>
      </c>
      <c r="DA26">
        <f t="shared" si="46"/>
        <v>0</v>
      </c>
      <c r="DB26">
        <f t="shared" si="46"/>
        <v>0</v>
      </c>
      <c r="DC26">
        <f t="shared" si="46"/>
        <v>0</v>
      </c>
      <c r="DD26">
        <f t="shared" si="46"/>
        <v>0</v>
      </c>
      <c r="DE26">
        <f t="shared" si="46"/>
        <v>0</v>
      </c>
      <c r="DF26">
        <f t="shared" si="46"/>
        <v>0</v>
      </c>
      <c r="DG26">
        <f t="shared" si="46"/>
        <v>0</v>
      </c>
      <c r="DH26">
        <f t="shared" si="46"/>
        <v>0</v>
      </c>
      <c r="DI26">
        <f t="shared" si="46"/>
        <v>0</v>
      </c>
      <c r="DJ26">
        <f t="shared" si="46"/>
        <v>0</v>
      </c>
      <c r="DK26">
        <f t="shared" si="46"/>
        <v>0</v>
      </c>
      <c r="DL26">
        <f t="shared" si="46"/>
        <v>0</v>
      </c>
      <c r="DN26" t="str">
        <f t="shared" si="41"/>
        <v/>
      </c>
      <c r="DR26" t="str">
        <f t="shared" si="19"/>
        <v/>
      </c>
    </row>
    <row r="27" spans="1:122" ht="14.25" customHeight="1">
      <c r="A27" s="72"/>
      <c r="B27" s="72"/>
      <c r="C27" s="73"/>
      <c r="D27" s="74"/>
      <c r="E27" s="93"/>
      <c r="F27" s="75"/>
      <c r="G27" s="74"/>
      <c r="H27" s="74"/>
      <c r="I27" s="74"/>
      <c r="J27" s="74"/>
      <c r="K27" s="76"/>
      <c r="L27" s="73"/>
      <c r="M27" s="73"/>
      <c r="O27" s="16" t="str">
        <f>IF($D27="","",VLOOKUP($B27&amp;S27&amp;$D27,$AT$15:$AU$26,2,0))</f>
        <v/>
      </c>
      <c r="P27" s="16" t="str">
        <f t="shared" si="4"/>
        <v/>
      </c>
      <c r="Q27" s="16" t="str">
        <f t="shared" si="5"/>
        <v/>
      </c>
      <c r="R27" s="16" t="str">
        <f t="shared" si="24"/>
        <v/>
      </c>
      <c r="S27" s="16" t="str">
        <f t="shared" si="25"/>
        <v/>
      </c>
      <c r="T27" s="16">
        <f t="shared" si="26"/>
        <v>0</v>
      </c>
      <c r="U27" s="16">
        <f t="shared" si="27"/>
        <v>0</v>
      </c>
      <c r="V27" s="16">
        <f t="shared" si="28"/>
        <v>0</v>
      </c>
      <c r="W27" s="16">
        <f t="shared" si="29"/>
        <v>0</v>
      </c>
      <c r="X27" s="16">
        <f t="shared" si="6"/>
        <v>0</v>
      </c>
      <c r="Y27" s="16">
        <f t="shared" si="7"/>
        <v>0</v>
      </c>
      <c r="Z27" s="16">
        <f t="shared" si="8"/>
        <v>0</v>
      </c>
      <c r="AA27" s="16">
        <f t="shared" si="9"/>
        <v>0</v>
      </c>
      <c r="AB27" s="16">
        <f t="shared" si="10"/>
        <v>0</v>
      </c>
      <c r="AC27" s="16">
        <f t="shared" si="11"/>
        <v>0</v>
      </c>
      <c r="AD27" s="44" t="str">
        <f t="shared" si="12"/>
        <v/>
      </c>
      <c r="AE27" s="44" t="str">
        <f t="shared" si="13"/>
        <v/>
      </c>
      <c r="AF27" s="44" t="str">
        <f t="shared" si="14"/>
        <v/>
      </c>
      <c r="AG27" s="44" t="str">
        <f t="shared" si="15"/>
        <v/>
      </c>
      <c r="AH27" s="44">
        <f t="shared" si="30"/>
        <v>0</v>
      </c>
      <c r="AI27" s="44">
        <f t="shared" si="31"/>
        <v>0</v>
      </c>
      <c r="AJ27" s="44">
        <f t="shared" si="32"/>
        <v>0</v>
      </c>
      <c r="AK27" s="44">
        <f t="shared" si="33"/>
        <v>0</v>
      </c>
      <c r="AL27" s="44">
        <f t="shared" si="16"/>
        <v>0</v>
      </c>
      <c r="AM27" s="44" t="str">
        <f t="shared" si="17"/>
        <v/>
      </c>
      <c r="AN27" s="16">
        <f t="shared" si="18"/>
        <v>0</v>
      </c>
      <c r="AO27" s="16" t="str">
        <f t="shared" si="34"/>
        <v/>
      </c>
      <c r="AP27" s="16" t="str">
        <f t="shared" si="35"/>
        <v/>
      </c>
      <c r="AQ27" s="16" t="str">
        <f t="shared" si="36"/>
        <v/>
      </c>
      <c r="AR27" s="16" t="str">
        <f t="shared" si="37"/>
        <v/>
      </c>
      <c r="AX27">
        <v>20</v>
      </c>
      <c r="AY27" t="str">
        <f>IF(ISERROR(VLOOKUP($AX27,申込一覧表_女子!$AH$5:$AN$167,2,0)),"",VLOOKUP($AX27,申込一覧表_女子!$AH$5:$AN$167,2,0))</f>
        <v/>
      </c>
      <c r="AZ27" t="str">
        <f>IF(ISERROR(VLOOKUP($AX27,申込一覧表_女子!$AH$5:$AN$167,7,0)),"",VLOOKUP($AX27,申込一覧表_女子!$AH$5:$AN$167,7,0))</f>
        <v/>
      </c>
      <c r="BA27" t="str">
        <f>IF(ISERROR(VLOOKUP($AX27,申込一覧表_女子!$AO$5:$AP$167,2,0)),"",VLOOKUP($AX27,申込一覧表_女子!$AO$5:$AP$167,2,0))</f>
        <v/>
      </c>
      <c r="BB27" t="str">
        <f>IF(ISERROR(VLOOKUP($AX27,申込一覧表_女子!$AH$5:$AN$167,5,0)),"",VLOOKUP($AX27,申込一覧表_女子!$AH$5:$AN$167,5,0))</f>
        <v/>
      </c>
      <c r="BC27" t="str">
        <f>IF(ISERROR(VLOOKUP($AX27,申込一覧表_女子!$AH$5:$AO$167,9,0)),"",VLOOKUP($AX27,申込一覧表_女子!$AH$5:$AO$167,9,0))</f>
        <v/>
      </c>
      <c r="BD27">
        <f t="shared" si="49"/>
        <v>0</v>
      </c>
      <c r="BE27">
        <f t="shared" si="49"/>
        <v>0</v>
      </c>
      <c r="BF27">
        <f t="shared" si="49"/>
        <v>0</v>
      </c>
      <c r="BG27">
        <f t="shared" si="49"/>
        <v>0</v>
      </c>
      <c r="BH27">
        <f t="shared" si="49"/>
        <v>0</v>
      </c>
      <c r="BI27">
        <f t="shared" si="49"/>
        <v>0</v>
      </c>
      <c r="BJ27">
        <f t="shared" si="49"/>
        <v>0</v>
      </c>
      <c r="BK27">
        <f t="shared" si="49"/>
        <v>0</v>
      </c>
      <c r="BL27">
        <f t="shared" si="49"/>
        <v>0</v>
      </c>
      <c r="BM27">
        <f t="shared" si="49"/>
        <v>0</v>
      </c>
      <c r="BN27">
        <f t="shared" si="49"/>
        <v>0</v>
      </c>
      <c r="BO27">
        <f t="shared" si="49"/>
        <v>0</v>
      </c>
      <c r="BP27" t="str">
        <f t="shared" si="42"/>
        <v/>
      </c>
      <c r="BQ27">
        <f t="shared" si="43"/>
        <v>0</v>
      </c>
      <c r="BR27" t="str">
        <f t="shared" si="50"/>
        <v/>
      </c>
      <c r="CC27">
        <v>20</v>
      </c>
      <c r="CD27" t="str">
        <f>IF(ISERROR(VLOOKUP($CC27,申込一覧表_女子!$AH$6:$AO$75,2,0)),"",VLOOKUP($CC27,申込一覧表_女子!$AH$6:$AO$75,2,0))</f>
        <v/>
      </c>
      <c r="CE27" t="str">
        <f>IF(ISERROR(VLOOKUP($CC27,申込一覧表_女子!$AH$6:$AO$75,7,0)),"",VLOOKUP($CC27,申込一覧表_女子!$AH$6:$AO$75,7,0))</f>
        <v/>
      </c>
      <c r="CF27" t="str">
        <f>IF(ISERROR(VLOOKUP($CC27,申込一覧表_女子!$AH$5:$AP$75,9,0)),"",VLOOKUP($CC27,申込一覧表_女子!$AH$5:$AP$75,9,0))</f>
        <v/>
      </c>
      <c r="CG27" t="str">
        <f>IF(ISERROR(VLOOKUP($CC27,申込一覧表_女子!$AH$6:$AN$75,5,0)),"",VLOOKUP($CC27,申込一覧表_女子!$AH$6:$AN$75,5,0))</f>
        <v/>
      </c>
      <c r="CH27" t="str">
        <f>IF(ISERROR(VLOOKUP($CC27,申込一覧表_女子!$AH$6:$AP$75,8,0)),"",VLOOKUP($CC27,申込一覧表_女子!$AH$6:$AP$75,8,0))</f>
        <v/>
      </c>
      <c r="CI27">
        <f t="shared" si="45"/>
        <v>0</v>
      </c>
      <c r="CJ27">
        <f t="shared" si="45"/>
        <v>0</v>
      </c>
      <c r="CK27">
        <f t="shared" si="45"/>
        <v>0</v>
      </c>
      <c r="CL27">
        <f t="shared" si="45"/>
        <v>0</v>
      </c>
      <c r="CM27">
        <f t="shared" si="45"/>
        <v>0</v>
      </c>
      <c r="CN27">
        <f t="shared" si="45"/>
        <v>0</v>
      </c>
      <c r="CO27">
        <f t="shared" si="45"/>
        <v>0</v>
      </c>
      <c r="CP27">
        <f t="shared" si="45"/>
        <v>0</v>
      </c>
      <c r="CQ27">
        <f t="shared" si="45"/>
        <v>0</v>
      </c>
      <c r="CR27">
        <f t="shared" si="45"/>
        <v>0</v>
      </c>
      <c r="CS27">
        <f t="shared" si="45"/>
        <v>0</v>
      </c>
      <c r="CT27">
        <f t="shared" si="45"/>
        <v>0</v>
      </c>
      <c r="CU27" t="str">
        <f>申込一覧表_女子!AH97</f>
        <v/>
      </c>
      <c r="CV27" t="str">
        <f>IF(ISERROR(VLOOKUP($CU27,申込一覧表_女子!$AH$78:$AN$167,2,0)),"",VLOOKUP($CU27,申込一覧表_女子!$AH$78:$AN$167,2,0))</f>
        <v/>
      </c>
      <c r="CW27" t="str">
        <f>IF(ISERROR(VLOOKUP($CU27,申込一覧表_女子!$AH$78:$AN$167,7,0)),"",VLOOKUP($CU27,申込一覧表_女子!$AH$78:$AN$167,7,0))</f>
        <v xml:space="preserve">  </v>
      </c>
      <c r="CX27" t="str">
        <f>IF(ISERROR(VLOOKUP($CU27,申込一覧表_女子!$AH$78:$AP$167,9,0)),"",VLOOKUP($CU27,申込一覧表_女子!$AH$78:$AP$167,9,0))</f>
        <v/>
      </c>
      <c r="CY27">
        <f>IF(ISERROR(VLOOKUP($CU27,申込一覧表_女子!$AH$78:$AN$167,5,0)),"",VLOOKUP($CU27,申込一覧表_女子!$AH$78:$AN$167,5,0))</f>
        <v>0</v>
      </c>
      <c r="CZ27" t="str">
        <f>IF(ISERROR(VLOOKUP($CU27,申込一覧表_女子!$AH$78:$AO$167,8,0)),"",VLOOKUP($CU27,申込一覧表_女子!$AH$78:$AO$167,8,0))</f>
        <v/>
      </c>
      <c r="DA27">
        <f t="shared" si="46"/>
        <v>0</v>
      </c>
      <c r="DB27">
        <f t="shared" si="46"/>
        <v>0</v>
      </c>
      <c r="DC27">
        <f t="shared" si="46"/>
        <v>0</v>
      </c>
      <c r="DD27">
        <f t="shared" si="46"/>
        <v>0</v>
      </c>
      <c r="DE27">
        <f t="shared" si="46"/>
        <v>0</v>
      </c>
      <c r="DF27">
        <f t="shared" si="46"/>
        <v>0</v>
      </c>
      <c r="DG27">
        <f t="shared" si="46"/>
        <v>0</v>
      </c>
      <c r="DH27">
        <f t="shared" si="46"/>
        <v>0</v>
      </c>
      <c r="DI27">
        <f t="shared" si="46"/>
        <v>0</v>
      </c>
      <c r="DJ27">
        <f t="shared" si="46"/>
        <v>0</v>
      </c>
      <c r="DK27">
        <f t="shared" si="46"/>
        <v>0</v>
      </c>
      <c r="DL27">
        <f t="shared" si="46"/>
        <v>0</v>
      </c>
      <c r="DN27" t="str">
        <f t="shared" si="41"/>
        <v/>
      </c>
      <c r="DR27" t="str">
        <f t="shared" si="19"/>
        <v/>
      </c>
    </row>
    <row r="28" spans="1:122" ht="14.25" customHeight="1">
      <c r="A28" s="77"/>
      <c r="B28" s="33" t="s">
        <v>137</v>
      </c>
      <c r="C28" s="78"/>
      <c r="D28" s="79"/>
      <c r="E28" s="94"/>
      <c r="F28" s="80"/>
      <c r="G28" s="79"/>
      <c r="H28" s="79"/>
      <c r="I28" s="79"/>
      <c r="J28" s="79"/>
      <c r="K28" s="76"/>
      <c r="L28" s="78"/>
      <c r="M28" s="78"/>
      <c r="O28" s="16" t="str">
        <f>IF($D28="","",VLOOKUP($B28&amp;S28&amp;$D28,$AT$15:$AU$26,2,0))</f>
        <v/>
      </c>
      <c r="P28" s="16" t="str">
        <f t="shared" si="4"/>
        <v/>
      </c>
      <c r="Q28" s="16" t="str">
        <f t="shared" si="5"/>
        <v/>
      </c>
      <c r="R28" s="16" t="str">
        <f t="shared" si="24"/>
        <v/>
      </c>
      <c r="S28" s="16" t="str">
        <f t="shared" si="25"/>
        <v/>
      </c>
      <c r="T28" s="16">
        <f t="shared" si="26"/>
        <v>0</v>
      </c>
      <c r="U28" s="16">
        <f t="shared" si="27"/>
        <v>0</v>
      </c>
      <c r="V28" s="16">
        <f t="shared" si="28"/>
        <v>0</v>
      </c>
      <c r="W28" s="16">
        <f t="shared" si="29"/>
        <v>0</v>
      </c>
      <c r="X28" s="16">
        <f t="shared" si="6"/>
        <v>0</v>
      </c>
      <c r="Y28" s="16">
        <f t="shared" si="7"/>
        <v>0</v>
      </c>
      <c r="Z28" s="16">
        <f t="shared" si="8"/>
        <v>0</v>
      </c>
      <c r="AA28" s="16">
        <f t="shared" si="9"/>
        <v>0</v>
      </c>
      <c r="AB28" s="16">
        <f t="shared" si="10"/>
        <v>0</v>
      </c>
      <c r="AC28" s="16">
        <f t="shared" si="11"/>
        <v>0</v>
      </c>
      <c r="AD28" s="44" t="str">
        <f t="shared" si="12"/>
        <v/>
      </c>
      <c r="AE28" s="44" t="str">
        <f t="shared" si="13"/>
        <v/>
      </c>
      <c r="AF28" s="44" t="str">
        <f t="shared" si="14"/>
        <v/>
      </c>
      <c r="AG28" s="44" t="str">
        <f t="shared" si="15"/>
        <v/>
      </c>
      <c r="AH28" s="44">
        <f t="shared" si="30"/>
        <v>0</v>
      </c>
      <c r="AI28" s="44">
        <f t="shared" si="31"/>
        <v>0</v>
      </c>
      <c r="AJ28" s="44">
        <f t="shared" si="32"/>
        <v>0</v>
      </c>
      <c r="AK28" s="44">
        <f t="shared" si="33"/>
        <v>0</v>
      </c>
      <c r="AL28" s="44">
        <f t="shared" si="16"/>
        <v>0</v>
      </c>
      <c r="AM28" s="44" t="str">
        <f t="shared" si="17"/>
        <v/>
      </c>
      <c r="AN28" s="16">
        <f t="shared" si="18"/>
        <v>0</v>
      </c>
      <c r="AO28" s="16" t="str">
        <f t="shared" si="34"/>
        <v/>
      </c>
      <c r="AP28" s="16" t="str">
        <f t="shared" si="35"/>
        <v/>
      </c>
      <c r="AQ28" s="16" t="str">
        <f t="shared" si="36"/>
        <v/>
      </c>
      <c r="AR28" s="16" t="str">
        <f t="shared" si="37"/>
        <v/>
      </c>
      <c r="AS28" s="15"/>
      <c r="AT28" s="15"/>
      <c r="AX28">
        <v>21</v>
      </c>
      <c r="AY28" t="str">
        <f>IF(ISERROR(VLOOKUP($AX28,申込一覧表_女子!$AH$5:$AN$167,2,0)),"",VLOOKUP($AX28,申込一覧表_女子!$AH$5:$AN$167,2,0))</f>
        <v/>
      </c>
      <c r="AZ28" t="str">
        <f>IF(ISERROR(VLOOKUP($AX28,申込一覧表_女子!$AH$5:$AN$167,7,0)),"",VLOOKUP($AX28,申込一覧表_女子!$AH$5:$AN$167,7,0))</f>
        <v/>
      </c>
      <c r="BA28" t="str">
        <f>IF(ISERROR(VLOOKUP($AX28,申込一覧表_女子!$AO$5:$AP$167,2,0)),"",VLOOKUP($AX28,申込一覧表_女子!$AO$5:$AP$167,2,0))</f>
        <v/>
      </c>
      <c r="BB28" t="str">
        <f>IF(ISERROR(VLOOKUP($AX28,申込一覧表_女子!$AH$5:$AN$167,5,0)),"",VLOOKUP($AX28,申込一覧表_女子!$AH$5:$AN$167,5,0))</f>
        <v/>
      </c>
      <c r="BC28" t="str">
        <f>IF(ISERROR(VLOOKUP($AX28,申込一覧表_女子!$AH$5:$AO$167,9,0)),"",VLOOKUP($AX28,申込一覧表_女子!$AH$5:$AO$167,9,0))</f>
        <v/>
      </c>
      <c r="BD28">
        <f t="shared" ref="BD28:BO37" si="51">COUNTIF($AD$7:$AG$66,BD$5&amp;$AY28)</f>
        <v>0</v>
      </c>
      <c r="BE28">
        <f t="shared" si="51"/>
        <v>0</v>
      </c>
      <c r="BF28">
        <f t="shared" si="51"/>
        <v>0</v>
      </c>
      <c r="BG28">
        <f t="shared" si="51"/>
        <v>0</v>
      </c>
      <c r="BH28">
        <f t="shared" si="51"/>
        <v>0</v>
      </c>
      <c r="BI28">
        <f t="shared" si="51"/>
        <v>0</v>
      </c>
      <c r="BJ28">
        <f t="shared" si="51"/>
        <v>0</v>
      </c>
      <c r="BK28">
        <f t="shared" si="51"/>
        <v>0</v>
      </c>
      <c r="BL28">
        <f t="shared" si="51"/>
        <v>0</v>
      </c>
      <c r="BM28">
        <f t="shared" si="51"/>
        <v>0</v>
      </c>
      <c r="BN28">
        <f t="shared" si="51"/>
        <v>0</v>
      </c>
      <c r="BO28">
        <f t="shared" si="51"/>
        <v>0</v>
      </c>
      <c r="BP28" t="str">
        <f t="shared" si="42"/>
        <v/>
      </c>
      <c r="BQ28">
        <f t="shared" si="43"/>
        <v>0</v>
      </c>
      <c r="BR28" t="str">
        <f t="shared" si="50"/>
        <v/>
      </c>
      <c r="CC28">
        <v>21</v>
      </c>
      <c r="CD28" t="str">
        <f>IF(ISERROR(VLOOKUP($CC28,申込一覧表_女子!$AH$6:$AO$75,2,0)),"",VLOOKUP($CC28,申込一覧表_女子!$AH$6:$AO$75,2,0))</f>
        <v/>
      </c>
      <c r="CE28" t="str">
        <f>IF(ISERROR(VLOOKUP($CC28,申込一覧表_女子!$AH$6:$AO$75,7,0)),"",VLOOKUP($CC28,申込一覧表_女子!$AH$6:$AO$75,7,0))</f>
        <v/>
      </c>
      <c r="CF28" t="str">
        <f>IF(ISERROR(VLOOKUP($CC28,申込一覧表_女子!$AH$5:$AP$75,9,0)),"",VLOOKUP($CC28,申込一覧表_女子!$AH$5:$AP$75,9,0))</f>
        <v/>
      </c>
      <c r="CG28" t="str">
        <f>IF(ISERROR(VLOOKUP($CC28,申込一覧表_女子!$AH$6:$AN$75,5,0)),"",VLOOKUP($CC28,申込一覧表_女子!$AH$6:$AN$75,5,0))</f>
        <v/>
      </c>
      <c r="CH28" t="str">
        <f>IF(ISERROR(VLOOKUP($CC28,申込一覧表_女子!$AH$6:$AP$75,8,0)),"",VLOOKUP($CC28,申込一覧表_女子!$AH$6:$AP$75,8,0))</f>
        <v/>
      </c>
      <c r="CI28">
        <f t="shared" si="45"/>
        <v>0</v>
      </c>
      <c r="CJ28">
        <f t="shared" si="45"/>
        <v>0</v>
      </c>
      <c r="CK28">
        <f t="shared" si="45"/>
        <v>0</v>
      </c>
      <c r="CL28">
        <f t="shared" si="45"/>
        <v>0</v>
      </c>
      <c r="CM28">
        <f t="shared" si="45"/>
        <v>0</v>
      </c>
      <c r="CN28">
        <f t="shared" si="45"/>
        <v>0</v>
      </c>
      <c r="CO28">
        <f t="shared" si="45"/>
        <v>0</v>
      </c>
      <c r="CP28">
        <f t="shared" si="45"/>
        <v>0</v>
      </c>
      <c r="CQ28">
        <f t="shared" si="45"/>
        <v>0</v>
      </c>
      <c r="CR28">
        <f t="shared" si="45"/>
        <v>0</v>
      </c>
      <c r="CS28">
        <f t="shared" si="45"/>
        <v>0</v>
      </c>
      <c r="CT28">
        <f t="shared" si="45"/>
        <v>0</v>
      </c>
      <c r="CU28" t="str">
        <f>申込一覧表_女子!AH98</f>
        <v/>
      </c>
      <c r="CV28" t="str">
        <f>IF(ISERROR(VLOOKUP($CU28,申込一覧表_女子!$AH$78:$AN$167,2,0)),"",VLOOKUP($CU28,申込一覧表_女子!$AH$78:$AN$167,2,0))</f>
        <v/>
      </c>
      <c r="CW28" t="str">
        <f>IF(ISERROR(VLOOKUP($CU28,申込一覧表_女子!$AH$78:$AN$167,7,0)),"",VLOOKUP($CU28,申込一覧表_女子!$AH$78:$AN$167,7,0))</f>
        <v xml:space="preserve">  </v>
      </c>
      <c r="CX28" t="str">
        <f>IF(ISERROR(VLOOKUP($CU28,申込一覧表_女子!$AH$78:$AP$167,9,0)),"",VLOOKUP($CU28,申込一覧表_女子!$AH$78:$AP$167,9,0))</f>
        <v/>
      </c>
      <c r="CY28">
        <f>IF(ISERROR(VLOOKUP($CU28,申込一覧表_女子!$AH$78:$AN$167,5,0)),"",VLOOKUP($CU28,申込一覧表_女子!$AH$78:$AN$167,5,0))</f>
        <v>0</v>
      </c>
      <c r="CZ28" t="str">
        <f>IF(ISERROR(VLOOKUP($CU28,申込一覧表_女子!$AH$78:$AO$167,8,0)),"",VLOOKUP($CU28,申込一覧表_女子!$AH$78:$AO$167,8,0))</f>
        <v/>
      </c>
      <c r="DA28">
        <f t="shared" si="46"/>
        <v>0</v>
      </c>
      <c r="DB28">
        <f t="shared" si="46"/>
        <v>0</v>
      </c>
      <c r="DC28">
        <f t="shared" si="46"/>
        <v>0</v>
      </c>
      <c r="DD28">
        <f t="shared" si="46"/>
        <v>0</v>
      </c>
      <c r="DE28">
        <f t="shared" si="46"/>
        <v>0</v>
      </c>
      <c r="DF28">
        <f t="shared" si="46"/>
        <v>0</v>
      </c>
      <c r="DG28">
        <f t="shared" si="46"/>
        <v>0</v>
      </c>
      <c r="DH28">
        <f t="shared" si="46"/>
        <v>0</v>
      </c>
      <c r="DI28">
        <f t="shared" si="46"/>
        <v>0</v>
      </c>
      <c r="DJ28">
        <f t="shared" si="46"/>
        <v>0</v>
      </c>
      <c r="DK28">
        <f t="shared" si="46"/>
        <v>0</v>
      </c>
      <c r="DL28">
        <f t="shared" si="46"/>
        <v>0</v>
      </c>
      <c r="DN28" t="str">
        <f t="shared" si="41"/>
        <v/>
      </c>
      <c r="DR28" t="str">
        <f t="shared" si="19"/>
        <v/>
      </c>
    </row>
    <row r="29" spans="1:122" ht="14.25" customHeight="1">
      <c r="A29" s="14" t="str">
        <f>IF(G29="","",1)</f>
        <v/>
      </c>
      <c r="B29" s="14" t="str">
        <f t="shared" ref="B29:B60" si="52">IF(D29="","",IF(X29=0,"男子",IF(X29=5,"女子",IF(X29=9,"混合","？？"))))</f>
        <v/>
      </c>
      <c r="C29" s="92" t="str">
        <f t="shared" ref="C29:C48" si="53">IF(F29="","","無差別")</f>
        <v/>
      </c>
      <c r="D29" s="85"/>
      <c r="E29" s="45" t="str">
        <f t="shared" ref="E29:E48" si="54">IF(D29="","",IF(D29="フリッパーリレー",400,200))</f>
        <v/>
      </c>
      <c r="F29" s="86"/>
      <c r="G29" s="85"/>
      <c r="H29" s="85"/>
      <c r="I29" s="85"/>
      <c r="J29" s="85"/>
      <c r="K29" s="22" t="str">
        <f t="shared" ref="K29:K60" si="55">IF(X29=3,"性別確認!",IF(AND(Q29=7,X29=9),"",IF(AL29&lt;&gt;0,"","")))</f>
        <v/>
      </c>
      <c r="L29" s="17" t="str">
        <f t="shared" ref="L29:L60" si="56">IF(D29="","",SUM(Y29:AB29))</f>
        <v/>
      </c>
      <c r="M29" s="17" t="str">
        <f t="shared" si="3"/>
        <v>999:99.99</v>
      </c>
      <c r="O29" s="16" t="str">
        <f t="shared" ref="O29:O48" si="57">IF($F29="","",VLOOKUP($D29,$AT$8:$AU$9,2,0))</f>
        <v/>
      </c>
      <c r="P29" s="16" t="str">
        <f t="shared" si="4"/>
        <v/>
      </c>
      <c r="Q29" s="16" t="str">
        <f t="shared" si="5"/>
        <v/>
      </c>
      <c r="R29" s="16" t="str">
        <f t="shared" si="24"/>
        <v/>
      </c>
      <c r="S29" s="16" t="str">
        <f t="shared" si="25"/>
        <v/>
      </c>
      <c r="T29" s="16">
        <f t="shared" ref="T29:T60" si="58">IF(G29="",0,VLOOKUP(G29,$CV$8:$CY$127,4,0))</f>
        <v>0</v>
      </c>
      <c r="U29" s="16">
        <f t="shared" ref="U29:U60" si="59">IF(H29="",0,VLOOKUP(H29,$CV$8:$CY$127,4,0))</f>
        <v>0</v>
      </c>
      <c r="V29" s="16">
        <f t="shared" ref="V29:V60" si="60">IF(I29="",0,VLOOKUP(I29,$CV$8:$CY$127,4,0))</f>
        <v>0</v>
      </c>
      <c r="W29" s="16">
        <f t="shared" ref="W29:W60" si="61">IF(J29="",0,VLOOKUP(J29,$CV$8:$CY$127,4,0))</f>
        <v>0</v>
      </c>
      <c r="X29" s="16">
        <f t="shared" si="6"/>
        <v>0</v>
      </c>
      <c r="Y29" s="16">
        <f t="shared" ref="Y29:Y78" si="62">IF($G29="",0,VLOOKUP($G29,$AY$8:$BB$127,3,0))</f>
        <v>0</v>
      </c>
      <c r="Z29" s="16">
        <f t="shared" ref="Z29:Z78" si="63">IF($H29="",0,VLOOKUP($H29,$AY$8:$BB$127,3,0))</f>
        <v>0</v>
      </c>
      <c r="AA29" s="16">
        <f t="shared" ref="AA29:AA78" si="64">IF($I29="",0,VLOOKUP($I29,$AY$8:$BB$127,3,0))</f>
        <v>0</v>
      </c>
      <c r="AB29" s="16">
        <f t="shared" ref="AB29:AB78" si="65">IF($J29="",0,VLOOKUP($J29,$AY$8:$BB$127,3,0))</f>
        <v>0</v>
      </c>
      <c r="AC29" s="16">
        <f t="shared" si="11"/>
        <v>0</v>
      </c>
      <c r="AD29" s="44" t="str">
        <f>IF(G29="","",$Q29&amp;G29)</f>
        <v/>
      </c>
      <c r="AE29" s="44" t="str">
        <f t="shared" ref="AE29:AG29" si="66">IF(H29="","",$Q29&amp;H29)</f>
        <v/>
      </c>
      <c r="AF29" s="44" t="str">
        <f t="shared" si="66"/>
        <v/>
      </c>
      <c r="AG29" s="44" t="str">
        <f t="shared" si="66"/>
        <v/>
      </c>
      <c r="AH29" s="44">
        <f t="shared" ref="AH29:AH60" si="67">IF(G29="",0,VLOOKUP(G29,$CV$8:$DL$127,$O29+5,0))</f>
        <v>0</v>
      </c>
      <c r="AI29" s="44">
        <f t="shared" ref="AI29:AI60" si="68">IF(H29="",0,VLOOKUP(H29,$CV$8:$DL$127,$O29+5,0))</f>
        <v>0</v>
      </c>
      <c r="AJ29" s="44">
        <f t="shared" ref="AJ29:AJ60" si="69">IF(I29="",0,VLOOKUP(I29,$CV$8:$DL$127,$O29+5,0))</f>
        <v>0</v>
      </c>
      <c r="AK29" s="44">
        <f t="shared" ref="AK29:AK60" si="70">IF(J29="",0,VLOOKUP(J29,$CV$8:$DL$127,$O29+5,0))</f>
        <v>0</v>
      </c>
      <c r="AL29" s="44">
        <f t="shared" si="16"/>
        <v>0</v>
      </c>
      <c r="AM29" s="44" t="str">
        <f t="shared" si="17"/>
        <v/>
      </c>
      <c r="AN29" s="16">
        <f t="shared" si="18"/>
        <v>0</v>
      </c>
      <c r="AO29" s="16" t="str">
        <f t="shared" ref="AO29:AO60" si="71">IF(G29="","",VLOOKUP(G29,$CV$8:$CZ$127,5,0))</f>
        <v/>
      </c>
      <c r="AP29" s="16" t="str">
        <f t="shared" ref="AP29:AP60" si="72">IF(H29="","",VLOOKUP(H29,$CV$8:$CZ$127,5,0))</f>
        <v/>
      </c>
      <c r="AQ29" s="16" t="str">
        <f t="shared" ref="AQ29:AQ60" si="73">IF(I29="","",VLOOKUP(I29,$CV$8:$CZ$127,5,0))</f>
        <v/>
      </c>
      <c r="AR29" s="16" t="str">
        <f t="shared" ref="AR29:AR60" si="74">IF(J29="","",VLOOKUP(J29,$CV$8:$CZ$127,5,0))</f>
        <v/>
      </c>
      <c r="AT29">
        <v>100</v>
      </c>
      <c r="AU29" t="s">
        <v>147</v>
      </c>
      <c r="AX29">
        <v>22</v>
      </c>
      <c r="AY29" t="str">
        <f>IF(ISERROR(VLOOKUP($AX29,申込一覧表_女子!$AH$5:$AN$167,2,0)),"",VLOOKUP($AX29,申込一覧表_女子!$AH$5:$AN$167,2,0))</f>
        <v/>
      </c>
      <c r="AZ29" t="str">
        <f>IF(ISERROR(VLOOKUP($AX29,申込一覧表_女子!$AH$5:$AN$167,7,0)),"",VLOOKUP($AX29,申込一覧表_女子!$AH$5:$AN$167,7,0))</f>
        <v/>
      </c>
      <c r="BA29" t="str">
        <f>IF(ISERROR(VLOOKUP($AX29,申込一覧表_女子!$AO$5:$AP$167,2,0)),"",VLOOKUP($AX29,申込一覧表_女子!$AO$5:$AP$167,2,0))</f>
        <v/>
      </c>
      <c r="BB29" t="str">
        <f>IF(ISERROR(VLOOKUP($AX29,申込一覧表_女子!$AH$5:$AN$167,5,0)),"",VLOOKUP($AX29,申込一覧表_女子!$AH$5:$AN$167,5,0))</f>
        <v/>
      </c>
      <c r="BC29" t="str">
        <f>IF(ISERROR(VLOOKUP($AX29,申込一覧表_女子!$AH$5:$AO$167,9,0)),"",VLOOKUP($AX29,申込一覧表_女子!$AH$5:$AO$167,9,0))</f>
        <v/>
      </c>
      <c r="BD29">
        <f t="shared" si="51"/>
        <v>0</v>
      </c>
      <c r="BE29">
        <f t="shared" si="51"/>
        <v>0</v>
      </c>
      <c r="BF29">
        <f t="shared" si="51"/>
        <v>0</v>
      </c>
      <c r="BG29">
        <f t="shared" si="51"/>
        <v>0</v>
      </c>
      <c r="BH29">
        <f t="shared" si="51"/>
        <v>0</v>
      </c>
      <c r="BI29">
        <f t="shared" si="51"/>
        <v>0</v>
      </c>
      <c r="BJ29">
        <f t="shared" si="51"/>
        <v>0</v>
      </c>
      <c r="BK29">
        <f t="shared" si="51"/>
        <v>0</v>
      </c>
      <c r="BL29">
        <f t="shared" si="51"/>
        <v>0</v>
      </c>
      <c r="BM29">
        <f t="shared" si="51"/>
        <v>0</v>
      </c>
      <c r="BN29">
        <f t="shared" si="51"/>
        <v>0</v>
      </c>
      <c r="BO29">
        <f t="shared" si="51"/>
        <v>0</v>
      </c>
      <c r="BP29" t="str">
        <f t="shared" si="42"/>
        <v/>
      </c>
      <c r="BQ29">
        <f t="shared" si="43"/>
        <v>0</v>
      </c>
      <c r="BR29" t="str">
        <f t="shared" si="50"/>
        <v/>
      </c>
      <c r="CC29">
        <v>22</v>
      </c>
      <c r="CD29" t="str">
        <f>IF(ISERROR(VLOOKUP($CC29,申込一覧表_女子!$AH$6:$AO$75,2,0)),"",VLOOKUP($CC29,申込一覧表_女子!$AH$6:$AO$75,2,0))</f>
        <v/>
      </c>
      <c r="CE29" t="str">
        <f>IF(ISERROR(VLOOKUP($CC29,申込一覧表_女子!$AH$6:$AO$75,7,0)),"",VLOOKUP($CC29,申込一覧表_女子!$AH$6:$AO$75,7,0))</f>
        <v/>
      </c>
      <c r="CF29" t="str">
        <f>IF(ISERROR(VLOOKUP($CC29,申込一覧表_女子!$AH$5:$AP$75,9,0)),"",VLOOKUP($CC29,申込一覧表_女子!$AH$5:$AP$75,9,0))</f>
        <v/>
      </c>
      <c r="CG29" t="str">
        <f>IF(ISERROR(VLOOKUP($CC29,申込一覧表_女子!$AH$6:$AN$75,5,0)),"",VLOOKUP($CC29,申込一覧表_女子!$AH$6:$AN$75,5,0))</f>
        <v/>
      </c>
      <c r="CH29" t="str">
        <f>IF(ISERROR(VLOOKUP($CC29,申込一覧表_女子!$AH$6:$AP$75,8,0)),"",VLOOKUP($CC29,申込一覧表_女子!$AH$6:$AP$75,8,0))</f>
        <v/>
      </c>
      <c r="CI29">
        <f t="shared" si="45"/>
        <v>0</v>
      </c>
      <c r="CJ29">
        <f t="shared" si="45"/>
        <v>0</v>
      </c>
      <c r="CK29">
        <f t="shared" si="45"/>
        <v>0</v>
      </c>
      <c r="CL29">
        <f t="shared" si="45"/>
        <v>0</v>
      </c>
      <c r="CM29">
        <f t="shared" si="45"/>
        <v>0</v>
      </c>
      <c r="CN29">
        <f t="shared" si="45"/>
        <v>0</v>
      </c>
      <c r="CO29">
        <f t="shared" si="45"/>
        <v>0</v>
      </c>
      <c r="CP29">
        <f t="shared" si="45"/>
        <v>0</v>
      </c>
      <c r="CQ29">
        <f t="shared" si="45"/>
        <v>0</v>
      </c>
      <c r="CR29">
        <f t="shared" si="45"/>
        <v>0</v>
      </c>
      <c r="CS29">
        <f t="shared" si="45"/>
        <v>0</v>
      </c>
      <c r="CT29">
        <f t="shared" si="45"/>
        <v>0</v>
      </c>
      <c r="CU29" t="str">
        <f>申込一覧表_女子!AH99</f>
        <v/>
      </c>
      <c r="CV29" t="str">
        <f>IF(ISERROR(VLOOKUP($CU29,申込一覧表_女子!$AH$78:$AN$167,2,0)),"",VLOOKUP($CU29,申込一覧表_女子!$AH$78:$AN$167,2,0))</f>
        <v/>
      </c>
      <c r="CW29" t="str">
        <f>IF(ISERROR(VLOOKUP($CU29,申込一覧表_女子!$AH$78:$AN$167,7,0)),"",VLOOKUP($CU29,申込一覧表_女子!$AH$78:$AN$167,7,0))</f>
        <v xml:space="preserve">  </v>
      </c>
      <c r="CX29" t="str">
        <f>IF(ISERROR(VLOOKUP($CU29,申込一覧表_女子!$AH$78:$AP$167,9,0)),"",VLOOKUP($CU29,申込一覧表_女子!$AH$78:$AP$167,9,0))</f>
        <v/>
      </c>
      <c r="CY29">
        <f>IF(ISERROR(VLOOKUP($CU29,申込一覧表_女子!$AH$78:$AN$167,5,0)),"",VLOOKUP($CU29,申込一覧表_女子!$AH$78:$AN$167,5,0))</f>
        <v>0</v>
      </c>
      <c r="CZ29" t="str">
        <f>IF(ISERROR(VLOOKUP($CU29,申込一覧表_女子!$AH$78:$AO$167,8,0)),"",VLOOKUP($CU29,申込一覧表_女子!$AH$78:$AO$167,8,0))</f>
        <v/>
      </c>
      <c r="DA29">
        <f t="shared" si="46"/>
        <v>0</v>
      </c>
      <c r="DB29">
        <f t="shared" si="46"/>
        <v>0</v>
      </c>
      <c r="DC29">
        <f t="shared" si="46"/>
        <v>0</v>
      </c>
      <c r="DD29">
        <f t="shared" si="46"/>
        <v>0</v>
      </c>
      <c r="DE29">
        <f t="shared" si="46"/>
        <v>0</v>
      </c>
      <c r="DF29">
        <f t="shared" si="46"/>
        <v>0</v>
      </c>
      <c r="DG29">
        <f t="shared" si="46"/>
        <v>0</v>
      </c>
      <c r="DH29">
        <f t="shared" si="46"/>
        <v>0</v>
      </c>
      <c r="DI29">
        <f t="shared" si="46"/>
        <v>0</v>
      </c>
      <c r="DJ29">
        <f t="shared" si="46"/>
        <v>0</v>
      </c>
      <c r="DK29">
        <f t="shared" si="46"/>
        <v>0</v>
      </c>
      <c r="DL29">
        <f t="shared" si="46"/>
        <v>0</v>
      </c>
      <c r="DN29" t="str">
        <f t="shared" si="41"/>
        <v/>
      </c>
      <c r="DR29" t="str">
        <f t="shared" si="19"/>
        <v/>
      </c>
    </row>
    <row r="30" spans="1:122" s="15" customFormat="1" ht="14.25" customHeight="1">
      <c r="A30" s="14" t="str">
        <f t="shared" si="20"/>
        <v/>
      </c>
      <c r="B30" s="14" t="str">
        <f t="shared" si="52"/>
        <v/>
      </c>
      <c r="C30" s="92" t="str">
        <f t="shared" si="53"/>
        <v/>
      </c>
      <c r="D30" s="85"/>
      <c r="E30" s="45" t="str">
        <f t="shared" si="54"/>
        <v/>
      </c>
      <c r="F30" s="86"/>
      <c r="G30" s="85"/>
      <c r="H30" s="85"/>
      <c r="I30" s="85"/>
      <c r="J30" s="85"/>
      <c r="K30" s="22" t="str">
        <f t="shared" si="55"/>
        <v/>
      </c>
      <c r="L30" s="17" t="str">
        <f t="shared" si="56"/>
        <v/>
      </c>
      <c r="M30" s="17" t="str">
        <f t="shared" si="3"/>
        <v>999:99.99</v>
      </c>
      <c r="O30" s="16" t="str">
        <f t="shared" si="57"/>
        <v/>
      </c>
      <c r="P30" s="16" t="str">
        <f t="shared" si="4"/>
        <v/>
      </c>
      <c r="Q30" s="16" t="str">
        <f t="shared" si="5"/>
        <v/>
      </c>
      <c r="R30" s="16" t="str">
        <f t="shared" si="24"/>
        <v/>
      </c>
      <c r="S30" s="16" t="str">
        <f t="shared" si="25"/>
        <v/>
      </c>
      <c r="T30" s="16">
        <f t="shared" si="58"/>
        <v>0</v>
      </c>
      <c r="U30" s="16">
        <f t="shared" si="59"/>
        <v>0</v>
      </c>
      <c r="V30" s="16">
        <f t="shared" si="60"/>
        <v>0</v>
      </c>
      <c r="W30" s="16">
        <f t="shared" si="61"/>
        <v>0</v>
      </c>
      <c r="X30" s="16">
        <f t="shared" ref="X30:X78" si="75">IF(SUM(T30:W30)=0,0,IF(SUM(T30:W30)=20,5,IF(SUM(T30:W30)=10,9,3)))</f>
        <v>0</v>
      </c>
      <c r="Y30" s="16">
        <f t="shared" si="62"/>
        <v>0</v>
      </c>
      <c r="Z30" s="16">
        <f t="shared" si="63"/>
        <v>0</v>
      </c>
      <c r="AA30" s="16">
        <f t="shared" si="64"/>
        <v>0</v>
      </c>
      <c r="AB30" s="16">
        <f t="shared" si="65"/>
        <v>0</v>
      </c>
      <c r="AC30" s="16">
        <f t="shared" si="11"/>
        <v>0</v>
      </c>
      <c r="AD30" s="44" t="str">
        <f t="shared" ref="AD30:AD48" si="76">IF(G30="","",$Q30&amp;G30)</f>
        <v/>
      </c>
      <c r="AE30" s="44" t="str">
        <f t="shared" ref="AE30:AE48" si="77">IF(H30="","",$Q30&amp;H30)</f>
        <v/>
      </c>
      <c r="AF30" s="44" t="str">
        <f t="shared" ref="AF30:AF48" si="78">IF(I30="","",$Q30&amp;I30)</f>
        <v/>
      </c>
      <c r="AG30" s="44" t="str">
        <f t="shared" ref="AG30:AG48" si="79">IF(J30="","",$Q30&amp;J30)</f>
        <v/>
      </c>
      <c r="AH30" s="44">
        <f t="shared" si="67"/>
        <v>0</v>
      </c>
      <c r="AI30" s="44">
        <f t="shared" si="68"/>
        <v>0</v>
      </c>
      <c r="AJ30" s="44">
        <f t="shared" si="69"/>
        <v>0</v>
      </c>
      <c r="AK30" s="44">
        <f t="shared" si="70"/>
        <v>0</v>
      </c>
      <c r="AL30" s="44">
        <f t="shared" si="16"/>
        <v>0</v>
      </c>
      <c r="AM30" s="44" t="str">
        <f t="shared" si="17"/>
        <v/>
      </c>
      <c r="AN30" s="16">
        <f t="shared" si="18"/>
        <v>0</v>
      </c>
      <c r="AO30" s="16" t="str">
        <f t="shared" si="71"/>
        <v/>
      </c>
      <c r="AP30" s="16" t="str">
        <f t="shared" si="72"/>
        <v/>
      </c>
      <c r="AQ30" s="16" t="str">
        <f t="shared" si="73"/>
        <v/>
      </c>
      <c r="AR30" s="16" t="str">
        <f t="shared" si="74"/>
        <v/>
      </c>
      <c r="AS30"/>
      <c r="AT30">
        <v>200</v>
      </c>
      <c r="AU30" t="s">
        <v>148</v>
      </c>
      <c r="AX30">
        <v>23</v>
      </c>
      <c r="AY30" t="str">
        <f>IF(ISERROR(VLOOKUP($AX30,申込一覧表_女子!$AH$5:$AN$167,2,0)),"",VLOOKUP($AX30,申込一覧表_女子!$AH$5:$AN$167,2,0))</f>
        <v/>
      </c>
      <c r="AZ30" t="str">
        <f>IF(ISERROR(VLOOKUP($AX30,申込一覧表_女子!$AH$5:$AN$167,7,0)),"",VLOOKUP($AX30,申込一覧表_女子!$AH$5:$AN$167,7,0))</f>
        <v/>
      </c>
      <c r="BA30" t="str">
        <f>IF(ISERROR(VLOOKUP($AX30,申込一覧表_女子!$AO$5:$AP$167,2,0)),"",VLOOKUP($AX30,申込一覧表_女子!$AO$5:$AP$167,2,0))</f>
        <v/>
      </c>
      <c r="BB30" t="str">
        <f>IF(ISERROR(VLOOKUP($AX30,申込一覧表_女子!$AH$5:$AN$167,5,0)),"",VLOOKUP($AX30,申込一覧表_女子!$AH$5:$AN$167,5,0))</f>
        <v/>
      </c>
      <c r="BC30" t="str">
        <f>IF(ISERROR(VLOOKUP($AX30,申込一覧表_女子!$AH$5:$AO$167,9,0)),"",VLOOKUP($AX30,申込一覧表_女子!$AH$5:$AO$167,9,0))</f>
        <v/>
      </c>
      <c r="BD30">
        <f t="shared" si="51"/>
        <v>0</v>
      </c>
      <c r="BE30">
        <f t="shared" si="51"/>
        <v>0</v>
      </c>
      <c r="BF30">
        <f t="shared" si="51"/>
        <v>0</v>
      </c>
      <c r="BG30">
        <f t="shared" si="51"/>
        <v>0</v>
      </c>
      <c r="BH30">
        <f t="shared" si="51"/>
        <v>0</v>
      </c>
      <c r="BI30">
        <f t="shared" si="51"/>
        <v>0</v>
      </c>
      <c r="BJ30">
        <f t="shared" si="51"/>
        <v>0</v>
      </c>
      <c r="BK30">
        <f t="shared" si="51"/>
        <v>0</v>
      </c>
      <c r="BL30">
        <f t="shared" si="51"/>
        <v>0</v>
      </c>
      <c r="BM30">
        <f t="shared" si="51"/>
        <v>0</v>
      </c>
      <c r="BN30">
        <f t="shared" si="51"/>
        <v>0</v>
      </c>
      <c r="BO30">
        <f t="shared" si="51"/>
        <v>0</v>
      </c>
      <c r="BP30" t="str">
        <f t="shared" si="42"/>
        <v/>
      </c>
      <c r="BQ30">
        <f t="shared" si="43"/>
        <v>0</v>
      </c>
      <c r="BR30" t="str">
        <f t="shared" si="50"/>
        <v/>
      </c>
      <c r="CC30">
        <v>23</v>
      </c>
      <c r="CD30" t="str">
        <f>IF(ISERROR(VLOOKUP($CC30,申込一覧表_女子!$AH$6:$AO$75,2,0)),"",VLOOKUP($CC30,申込一覧表_女子!$AH$6:$AO$75,2,0))</f>
        <v/>
      </c>
      <c r="CE30" t="str">
        <f>IF(ISERROR(VLOOKUP($CC30,申込一覧表_女子!$AH$6:$AO$75,7,0)),"",VLOOKUP($CC30,申込一覧表_女子!$AH$6:$AO$75,7,0))</f>
        <v/>
      </c>
      <c r="CF30" t="str">
        <f>IF(ISERROR(VLOOKUP($CC30,申込一覧表_女子!$AH$5:$AP$75,9,0)),"",VLOOKUP($CC30,申込一覧表_女子!$AH$5:$AP$75,9,0))</f>
        <v/>
      </c>
      <c r="CG30" t="str">
        <f>IF(ISERROR(VLOOKUP($CC30,申込一覧表_女子!$AH$6:$AN$75,5,0)),"",VLOOKUP($CC30,申込一覧表_女子!$AH$6:$AN$75,5,0))</f>
        <v/>
      </c>
      <c r="CH30" t="str">
        <f>IF(ISERROR(VLOOKUP($CC30,申込一覧表_女子!$AH$6:$AP$75,8,0)),"",VLOOKUP($CC30,申込一覧表_女子!$AH$6:$AP$75,8,0))</f>
        <v/>
      </c>
      <c r="CI30">
        <f t="shared" si="45"/>
        <v>0</v>
      </c>
      <c r="CJ30">
        <f t="shared" si="45"/>
        <v>0</v>
      </c>
      <c r="CK30">
        <f t="shared" si="45"/>
        <v>0</v>
      </c>
      <c r="CL30">
        <f t="shared" si="45"/>
        <v>0</v>
      </c>
      <c r="CM30">
        <f t="shared" si="45"/>
        <v>0</v>
      </c>
      <c r="CN30">
        <f t="shared" si="45"/>
        <v>0</v>
      </c>
      <c r="CO30">
        <f t="shared" si="45"/>
        <v>0</v>
      </c>
      <c r="CP30">
        <f t="shared" si="45"/>
        <v>0</v>
      </c>
      <c r="CQ30">
        <f t="shared" si="45"/>
        <v>0</v>
      </c>
      <c r="CR30">
        <f t="shared" si="45"/>
        <v>0</v>
      </c>
      <c r="CS30">
        <f t="shared" si="45"/>
        <v>0</v>
      </c>
      <c r="CT30">
        <f t="shared" si="45"/>
        <v>0</v>
      </c>
      <c r="CU30" t="str">
        <f>申込一覧表_女子!AH100</f>
        <v/>
      </c>
      <c r="CV30" t="str">
        <f>IF(ISERROR(VLOOKUP($CU30,申込一覧表_女子!$AH$78:$AN$167,2,0)),"",VLOOKUP($CU30,申込一覧表_女子!$AH$78:$AN$167,2,0))</f>
        <v/>
      </c>
      <c r="CW30" t="str">
        <f>IF(ISERROR(VLOOKUP($CU30,申込一覧表_女子!$AH$78:$AN$167,7,0)),"",VLOOKUP($CU30,申込一覧表_女子!$AH$78:$AN$167,7,0))</f>
        <v xml:space="preserve">  </v>
      </c>
      <c r="CX30" t="str">
        <f>IF(ISERROR(VLOOKUP($CU30,申込一覧表_女子!$AH$78:$AP$167,9,0)),"",VLOOKUP($CU30,申込一覧表_女子!$AH$78:$AP$167,9,0))</f>
        <v/>
      </c>
      <c r="CY30">
        <f>IF(ISERROR(VLOOKUP($CU30,申込一覧表_女子!$AH$78:$AN$167,5,0)),"",VLOOKUP($CU30,申込一覧表_女子!$AH$78:$AN$167,5,0))</f>
        <v>0</v>
      </c>
      <c r="CZ30" t="str">
        <f>IF(ISERROR(VLOOKUP($CU30,申込一覧表_女子!$AH$78:$AO$167,8,0)),"",VLOOKUP($CU30,申込一覧表_女子!$AH$78:$AO$167,8,0))</f>
        <v/>
      </c>
      <c r="DA30">
        <f t="shared" si="46"/>
        <v>0</v>
      </c>
      <c r="DB30">
        <f t="shared" si="46"/>
        <v>0</v>
      </c>
      <c r="DC30">
        <f t="shared" si="46"/>
        <v>0</v>
      </c>
      <c r="DD30">
        <f t="shared" si="46"/>
        <v>0</v>
      </c>
      <c r="DE30">
        <f t="shared" si="46"/>
        <v>0</v>
      </c>
      <c r="DF30">
        <f t="shared" si="46"/>
        <v>0</v>
      </c>
      <c r="DG30">
        <f t="shared" si="46"/>
        <v>0</v>
      </c>
      <c r="DH30">
        <f t="shared" si="46"/>
        <v>0</v>
      </c>
      <c r="DI30">
        <f t="shared" si="46"/>
        <v>0</v>
      </c>
      <c r="DJ30">
        <f t="shared" si="46"/>
        <v>0</v>
      </c>
      <c r="DK30">
        <f t="shared" si="46"/>
        <v>0</v>
      </c>
      <c r="DL30">
        <f t="shared" si="46"/>
        <v>0</v>
      </c>
      <c r="DN30" t="str">
        <f t="shared" si="41"/>
        <v/>
      </c>
      <c r="DR30" t="str">
        <f t="shared" si="19"/>
        <v/>
      </c>
    </row>
    <row r="31" spans="1:122" ht="14.25" customHeight="1">
      <c r="A31" s="14" t="str">
        <f t="shared" si="20"/>
        <v/>
      </c>
      <c r="B31" s="14" t="str">
        <f t="shared" si="52"/>
        <v/>
      </c>
      <c r="C31" s="92" t="str">
        <f t="shared" si="53"/>
        <v/>
      </c>
      <c r="D31" s="85"/>
      <c r="E31" s="45" t="str">
        <f t="shared" si="54"/>
        <v/>
      </c>
      <c r="F31" s="86"/>
      <c r="G31" s="85"/>
      <c r="H31" s="85"/>
      <c r="I31" s="85"/>
      <c r="J31" s="85"/>
      <c r="K31" s="22" t="str">
        <f t="shared" si="55"/>
        <v/>
      </c>
      <c r="L31" s="17" t="str">
        <f t="shared" si="56"/>
        <v/>
      </c>
      <c r="M31" s="17" t="str">
        <f t="shared" si="3"/>
        <v>999:99.99</v>
      </c>
      <c r="O31" s="16" t="str">
        <f t="shared" si="57"/>
        <v/>
      </c>
      <c r="P31" s="16" t="str">
        <f t="shared" si="4"/>
        <v/>
      </c>
      <c r="Q31" s="16" t="str">
        <f t="shared" si="5"/>
        <v/>
      </c>
      <c r="R31" s="16" t="str">
        <f t="shared" si="24"/>
        <v/>
      </c>
      <c r="S31" s="16" t="str">
        <f t="shared" si="25"/>
        <v/>
      </c>
      <c r="T31" s="16">
        <f t="shared" si="58"/>
        <v>0</v>
      </c>
      <c r="U31" s="16">
        <f t="shared" si="59"/>
        <v>0</v>
      </c>
      <c r="V31" s="16">
        <f t="shared" si="60"/>
        <v>0</v>
      </c>
      <c r="W31" s="16">
        <f t="shared" si="61"/>
        <v>0</v>
      </c>
      <c r="X31" s="16">
        <f t="shared" si="75"/>
        <v>0</v>
      </c>
      <c r="Y31" s="16">
        <f t="shared" si="62"/>
        <v>0</v>
      </c>
      <c r="Z31" s="16">
        <f t="shared" si="63"/>
        <v>0</v>
      </c>
      <c r="AA31" s="16">
        <f t="shared" si="64"/>
        <v>0</v>
      </c>
      <c r="AB31" s="16">
        <f t="shared" si="65"/>
        <v>0</v>
      </c>
      <c r="AC31" s="16">
        <f t="shared" si="11"/>
        <v>0</v>
      </c>
      <c r="AD31" s="44" t="str">
        <f t="shared" si="76"/>
        <v/>
      </c>
      <c r="AE31" s="44" t="str">
        <f t="shared" si="77"/>
        <v/>
      </c>
      <c r="AF31" s="44" t="str">
        <f t="shared" si="78"/>
        <v/>
      </c>
      <c r="AG31" s="44" t="str">
        <f t="shared" si="79"/>
        <v/>
      </c>
      <c r="AH31" s="44">
        <f t="shared" si="67"/>
        <v>0</v>
      </c>
      <c r="AI31" s="44">
        <f t="shared" si="68"/>
        <v>0</v>
      </c>
      <c r="AJ31" s="44">
        <f t="shared" si="69"/>
        <v>0</v>
      </c>
      <c r="AK31" s="44">
        <f t="shared" si="70"/>
        <v>0</v>
      </c>
      <c r="AL31" s="44">
        <f t="shared" si="16"/>
        <v>0</v>
      </c>
      <c r="AM31" s="44" t="str">
        <f t="shared" si="17"/>
        <v/>
      </c>
      <c r="AN31" s="16">
        <f t="shared" si="18"/>
        <v>0</v>
      </c>
      <c r="AO31" s="16" t="str">
        <f t="shared" si="71"/>
        <v/>
      </c>
      <c r="AP31" s="16" t="str">
        <f t="shared" si="72"/>
        <v/>
      </c>
      <c r="AQ31" s="16" t="str">
        <f t="shared" si="73"/>
        <v/>
      </c>
      <c r="AR31" s="16" t="str">
        <f t="shared" si="74"/>
        <v/>
      </c>
      <c r="AX31">
        <v>24</v>
      </c>
      <c r="AY31" t="str">
        <f>IF(ISERROR(VLOOKUP($AX31,申込一覧表_女子!$AH$5:$AN$167,2,0)),"",VLOOKUP($AX31,申込一覧表_女子!$AH$5:$AN$167,2,0))</f>
        <v/>
      </c>
      <c r="AZ31" t="str">
        <f>IF(ISERROR(VLOOKUP($AX31,申込一覧表_女子!$AH$5:$AN$167,7,0)),"",VLOOKUP($AX31,申込一覧表_女子!$AH$5:$AN$167,7,0))</f>
        <v/>
      </c>
      <c r="BA31" t="str">
        <f>IF(ISERROR(VLOOKUP($AX31,申込一覧表_女子!$AO$5:$AP$167,2,0)),"",VLOOKUP($AX31,申込一覧表_女子!$AO$5:$AP$167,2,0))</f>
        <v/>
      </c>
      <c r="BB31" t="str">
        <f>IF(ISERROR(VLOOKUP($AX31,申込一覧表_女子!$AH$5:$AN$167,5,0)),"",VLOOKUP($AX31,申込一覧表_女子!$AH$5:$AN$167,5,0))</f>
        <v/>
      </c>
      <c r="BC31" t="str">
        <f>IF(ISERROR(VLOOKUP($AX31,申込一覧表_女子!$AH$5:$AO$167,9,0)),"",VLOOKUP($AX31,申込一覧表_女子!$AH$5:$AO$167,9,0))</f>
        <v/>
      </c>
      <c r="BD31">
        <f t="shared" si="51"/>
        <v>0</v>
      </c>
      <c r="BE31">
        <f t="shared" si="51"/>
        <v>0</v>
      </c>
      <c r="BF31">
        <f t="shared" si="51"/>
        <v>0</v>
      </c>
      <c r="BG31">
        <f t="shared" si="51"/>
        <v>0</v>
      </c>
      <c r="BH31">
        <f t="shared" si="51"/>
        <v>0</v>
      </c>
      <c r="BI31">
        <f t="shared" si="51"/>
        <v>0</v>
      </c>
      <c r="BJ31">
        <f t="shared" si="51"/>
        <v>0</v>
      </c>
      <c r="BK31">
        <f t="shared" si="51"/>
        <v>0</v>
      </c>
      <c r="BL31">
        <f t="shared" si="51"/>
        <v>0</v>
      </c>
      <c r="BM31">
        <f t="shared" si="51"/>
        <v>0</v>
      </c>
      <c r="BN31">
        <f t="shared" si="51"/>
        <v>0</v>
      </c>
      <c r="BO31">
        <f t="shared" si="51"/>
        <v>0</v>
      </c>
      <c r="BP31" t="str">
        <f t="shared" si="42"/>
        <v/>
      </c>
      <c r="BQ31">
        <f t="shared" si="43"/>
        <v>0</v>
      </c>
      <c r="BR31" t="str">
        <f t="shared" si="50"/>
        <v/>
      </c>
      <c r="CC31">
        <v>24</v>
      </c>
      <c r="CD31" t="str">
        <f>IF(ISERROR(VLOOKUP($CC31,申込一覧表_女子!$AH$6:$AO$75,2,0)),"",VLOOKUP($CC31,申込一覧表_女子!$AH$6:$AO$75,2,0))</f>
        <v/>
      </c>
      <c r="CE31" t="str">
        <f>IF(ISERROR(VLOOKUP($CC31,申込一覧表_女子!$AH$6:$AO$75,7,0)),"",VLOOKUP($CC31,申込一覧表_女子!$AH$6:$AO$75,7,0))</f>
        <v/>
      </c>
      <c r="CF31" t="str">
        <f>IF(ISERROR(VLOOKUP($CC31,申込一覧表_女子!$AH$5:$AP$75,9,0)),"",VLOOKUP($CC31,申込一覧表_女子!$AH$5:$AP$75,9,0))</f>
        <v/>
      </c>
      <c r="CG31" t="str">
        <f>IF(ISERROR(VLOOKUP($CC31,申込一覧表_女子!$AH$6:$AN$75,5,0)),"",VLOOKUP($CC31,申込一覧表_女子!$AH$6:$AN$75,5,0))</f>
        <v/>
      </c>
      <c r="CH31" t="str">
        <f>IF(ISERROR(VLOOKUP($CC31,申込一覧表_女子!$AH$6:$AP$75,8,0)),"",VLOOKUP($CC31,申込一覧表_女子!$AH$6:$AP$75,8,0))</f>
        <v/>
      </c>
      <c r="CI31">
        <f t="shared" si="45"/>
        <v>0</v>
      </c>
      <c r="CJ31">
        <f t="shared" si="45"/>
        <v>0</v>
      </c>
      <c r="CK31">
        <f t="shared" si="45"/>
        <v>0</v>
      </c>
      <c r="CL31">
        <f t="shared" si="45"/>
        <v>0</v>
      </c>
      <c r="CM31">
        <f t="shared" si="45"/>
        <v>0</v>
      </c>
      <c r="CN31">
        <f t="shared" si="45"/>
        <v>0</v>
      </c>
      <c r="CO31">
        <f t="shared" si="45"/>
        <v>0</v>
      </c>
      <c r="CP31">
        <f t="shared" si="45"/>
        <v>0</v>
      </c>
      <c r="CQ31">
        <f t="shared" si="45"/>
        <v>0</v>
      </c>
      <c r="CR31">
        <f t="shared" si="45"/>
        <v>0</v>
      </c>
      <c r="CS31">
        <f t="shared" si="45"/>
        <v>0</v>
      </c>
      <c r="CT31">
        <f t="shared" si="45"/>
        <v>0</v>
      </c>
      <c r="CU31" t="str">
        <f>申込一覧表_女子!AH101</f>
        <v/>
      </c>
      <c r="CV31" t="str">
        <f>IF(ISERROR(VLOOKUP($CU31,申込一覧表_女子!$AH$78:$AN$167,2,0)),"",VLOOKUP($CU31,申込一覧表_女子!$AH$78:$AN$167,2,0))</f>
        <v/>
      </c>
      <c r="CW31" t="str">
        <f>IF(ISERROR(VLOOKUP($CU31,申込一覧表_女子!$AH$78:$AN$167,7,0)),"",VLOOKUP($CU31,申込一覧表_女子!$AH$78:$AN$167,7,0))</f>
        <v xml:space="preserve">  </v>
      </c>
      <c r="CX31" t="str">
        <f>IF(ISERROR(VLOOKUP($CU31,申込一覧表_女子!$AH$78:$AP$167,9,0)),"",VLOOKUP($CU31,申込一覧表_女子!$AH$78:$AP$167,9,0))</f>
        <v/>
      </c>
      <c r="CY31">
        <f>IF(ISERROR(VLOOKUP($CU31,申込一覧表_女子!$AH$78:$AN$167,5,0)),"",VLOOKUP($CU31,申込一覧表_女子!$AH$78:$AN$167,5,0))</f>
        <v>0</v>
      </c>
      <c r="CZ31" t="str">
        <f>IF(ISERROR(VLOOKUP($CU31,申込一覧表_女子!$AH$78:$AO$167,8,0)),"",VLOOKUP($CU31,申込一覧表_女子!$AH$78:$AO$167,8,0))</f>
        <v/>
      </c>
      <c r="DA31">
        <f t="shared" si="46"/>
        <v>0</v>
      </c>
      <c r="DB31">
        <f t="shared" si="46"/>
        <v>0</v>
      </c>
      <c r="DC31">
        <f t="shared" si="46"/>
        <v>0</v>
      </c>
      <c r="DD31">
        <f t="shared" si="46"/>
        <v>0</v>
      </c>
      <c r="DE31">
        <f t="shared" si="46"/>
        <v>0</v>
      </c>
      <c r="DF31">
        <f t="shared" si="46"/>
        <v>0</v>
      </c>
      <c r="DG31">
        <f t="shared" si="46"/>
        <v>0</v>
      </c>
      <c r="DH31">
        <f t="shared" si="46"/>
        <v>0</v>
      </c>
      <c r="DI31">
        <f t="shared" si="46"/>
        <v>0</v>
      </c>
      <c r="DJ31">
        <f t="shared" si="46"/>
        <v>0</v>
      </c>
      <c r="DK31">
        <f t="shared" si="46"/>
        <v>0</v>
      </c>
      <c r="DL31">
        <f t="shared" si="46"/>
        <v>0</v>
      </c>
      <c r="DR31" t="str">
        <f t="shared" si="19"/>
        <v/>
      </c>
    </row>
    <row r="32" spans="1:122" ht="14.25" customHeight="1">
      <c r="A32" s="14" t="str">
        <f t="shared" si="20"/>
        <v/>
      </c>
      <c r="B32" s="14" t="str">
        <f t="shared" si="52"/>
        <v/>
      </c>
      <c r="C32" s="92" t="str">
        <f t="shared" si="53"/>
        <v/>
      </c>
      <c r="D32" s="85"/>
      <c r="E32" s="45" t="str">
        <f t="shared" si="54"/>
        <v/>
      </c>
      <c r="F32" s="86"/>
      <c r="G32" s="85"/>
      <c r="H32" s="85"/>
      <c r="I32" s="85"/>
      <c r="J32" s="85"/>
      <c r="K32" s="22" t="str">
        <f t="shared" si="55"/>
        <v/>
      </c>
      <c r="L32" s="17" t="str">
        <f t="shared" si="56"/>
        <v/>
      </c>
      <c r="M32" s="17" t="str">
        <f t="shared" si="3"/>
        <v>999:99.99</v>
      </c>
      <c r="O32" s="16" t="str">
        <f t="shared" si="57"/>
        <v/>
      </c>
      <c r="P32" s="16" t="str">
        <f t="shared" si="4"/>
        <v/>
      </c>
      <c r="Q32" s="16" t="str">
        <f t="shared" si="5"/>
        <v/>
      </c>
      <c r="R32" s="16" t="str">
        <f t="shared" si="24"/>
        <v/>
      </c>
      <c r="S32" s="16" t="str">
        <f t="shared" si="25"/>
        <v/>
      </c>
      <c r="T32" s="16">
        <f t="shared" si="58"/>
        <v>0</v>
      </c>
      <c r="U32" s="16">
        <f t="shared" si="59"/>
        <v>0</v>
      </c>
      <c r="V32" s="16">
        <f t="shared" si="60"/>
        <v>0</v>
      </c>
      <c r="W32" s="16">
        <f t="shared" si="61"/>
        <v>0</v>
      </c>
      <c r="X32" s="16">
        <f t="shared" si="75"/>
        <v>0</v>
      </c>
      <c r="Y32" s="16">
        <f t="shared" si="62"/>
        <v>0</v>
      </c>
      <c r="Z32" s="16">
        <f t="shared" si="63"/>
        <v>0</v>
      </c>
      <c r="AA32" s="16">
        <f t="shared" si="64"/>
        <v>0</v>
      </c>
      <c r="AB32" s="16">
        <f t="shared" si="65"/>
        <v>0</v>
      </c>
      <c r="AC32" s="16">
        <f t="shared" si="11"/>
        <v>0</v>
      </c>
      <c r="AD32" s="44" t="str">
        <f t="shared" si="76"/>
        <v/>
      </c>
      <c r="AE32" s="44" t="str">
        <f t="shared" si="77"/>
        <v/>
      </c>
      <c r="AF32" s="44" t="str">
        <f t="shared" si="78"/>
        <v/>
      </c>
      <c r="AG32" s="44" t="str">
        <f t="shared" si="79"/>
        <v/>
      </c>
      <c r="AH32" s="44">
        <f t="shared" si="67"/>
        <v>0</v>
      </c>
      <c r="AI32" s="44">
        <f t="shared" si="68"/>
        <v>0</v>
      </c>
      <c r="AJ32" s="44">
        <f t="shared" si="69"/>
        <v>0</v>
      </c>
      <c r="AK32" s="44">
        <f t="shared" si="70"/>
        <v>0</v>
      </c>
      <c r="AL32" s="44">
        <f t="shared" si="16"/>
        <v>0</v>
      </c>
      <c r="AM32" s="44" t="str">
        <f t="shared" si="17"/>
        <v/>
      </c>
      <c r="AN32" s="16">
        <f t="shared" si="18"/>
        <v>0</v>
      </c>
      <c r="AO32" s="16" t="str">
        <f t="shared" si="71"/>
        <v/>
      </c>
      <c r="AP32" s="16" t="str">
        <f t="shared" si="72"/>
        <v/>
      </c>
      <c r="AQ32" s="16" t="str">
        <f t="shared" si="73"/>
        <v/>
      </c>
      <c r="AR32" s="16" t="str">
        <f t="shared" si="74"/>
        <v/>
      </c>
      <c r="AX32">
        <v>25</v>
      </c>
      <c r="AY32" t="str">
        <f>IF(ISERROR(VLOOKUP($AX32,申込一覧表_女子!$AH$5:$AN$167,2,0)),"",VLOOKUP($AX32,申込一覧表_女子!$AH$5:$AN$167,2,0))</f>
        <v/>
      </c>
      <c r="AZ32" t="str">
        <f>IF(ISERROR(VLOOKUP($AX32,申込一覧表_女子!$AH$5:$AN$167,7,0)),"",VLOOKUP($AX32,申込一覧表_女子!$AH$5:$AN$167,7,0))</f>
        <v/>
      </c>
      <c r="BA32" t="str">
        <f>IF(ISERROR(VLOOKUP($AX32,申込一覧表_女子!$AO$5:$AP$167,2,0)),"",VLOOKUP($AX32,申込一覧表_女子!$AO$5:$AP$167,2,0))</f>
        <v/>
      </c>
      <c r="BB32" t="str">
        <f>IF(ISERROR(VLOOKUP($AX32,申込一覧表_女子!$AH$5:$AN$167,5,0)),"",VLOOKUP($AX32,申込一覧表_女子!$AH$5:$AN$167,5,0))</f>
        <v/>
      </c>
      <c r="BC32" t="str">
        <f>IF(ISERROR(VLOOKUP($AX32,申込一覧表_女子!$AH$5:$AO$167,9,0)),"",VLOOKUP($AX32,申込一覧表_女子!$AH$5:$AO$167,9,0))</f>
        <v/>
      </c>
      <c r="BD32">
        <f t="shared" si="51"/>
        <v>0</v>
      </c>
      <c r="BE32">
        <f t="shared" si="51"/>
        <v>0</v>
      </c>
      <c r="BF32">
        <f t="shared" si="51"/>
        <v>0</v>
      </c>
      <c r="BG32">
        <f t="shared" si="51"/>
        <v>0</v>
      </c>
      <c r="BH32">
        <f t="shared" si="51"/>
        <v>0</v>
      </c>
      <c r="BI32">
        <f t="shared" si="51"/>
        <v>0</v>
      </c>
      <c r="BJ32">
        <f t="shared" si="51"/>
        <v>0</v>
      </c>
      <c r="BK32">
        <f t="shared" si="51"/>
        <v>0</v>
      </c>
      <c r="BL32">
        <f t="shared" si="51"/>
        <v>0</v>
      </c>
      <c r="BM32">
        <f t="shared" si="51"/>
        <v>0</v>
      </c>
      <c r="BN32">
        <f t="shared" si="51"/>
        <v>0</v>
      </c>
      <c r="BO32">
        <f t="shared" si="51"/>
        <v>0</v>
      </c>
      <c r="BP32" t="str">
        <f t="shared" si="42"/>
        <v/>
      </c>
      <c r="BQ32">
        <f t="shared" si="43"/>
        <v>0</v>
      </c>
      <c r="BR32" t="str">
        <f t="shared" si="50"/>
        <v/>
      </c>
      <c r="CC32">
        <v>25</v>
      </c>
      <c r="CD32" t="str">
        <f>IF(ISERROR(VLOOKUP($CC32,申込一覧表_女子!$AH$6:$AO$75,2,0)),"",VLOOKUP($CC32,申込一覧表_女子!$AH$6:$AO$75,2,0))</f>
        <v/>
      </c>
      <c r="CE32" t="str">
        <f>IF(ISERROR(VLOOKUP($CC32,申込一覧表_女子!$AH$6:$AO$75,7,0)),"",VLOOKUP($CC32,申込一覧表_女子!$AH$6:$AO$75,7,0))</f>
        <v/>
      </c>
      <c r="CF32" t="str">
        <f>IF(ISERROR(VLOOKUP($CC32,申込一覧表_女子!$AH$5:$AP$75,9,0)),"",VLOOKUP($CC32,申込一覧表_女子!$AH$5:$AP$75,9,0))</f>
        <v/>
      </c>
      <c r="CG32" t="str">
        <f>IF(ISERROR(VLOOKUP($CC32,申込一覧表_女子!$AH$6:$AN$75,5,0)),"",VLOOKUP($CC32,申込一覧表_女子!$AH$6:$AN$75,5,0))</f>
        <v/>
      </c>
      <c r="CH32" t="str">
        <f>IF(ISERROR(VLOOKUP($CC32,申込一覧表_女子!$AH$6:$AP$75,8,0)),"",VLOOKUP($CC32,申込一覧表_女子!$AH$6:$AP$75,8,0))</f>
        <v/>
      </c>
      <c r="CI32">
        <f t="shared" si="45"/>
        <v>0</v>
      </c>
      <c r="CJ32">
        <f t="shared" si="45"/>
        <v>0</v>
      </c>
      <c r="CK32">
        <f t="shared" si="45"/>
        <v>0</v>
      </c>
      <c r="CL32">
        <f t="shared" si="45"/>
        <v>0</v>
      </c>
      <c r="CM32">
        <f t="shared" si="45"/>
        <v>0</v>
      </c>
      <c r="CN32">
        <f t="shared" si="45"/>
        <v>0</v>
      </c>
      <c r="CO32">
        <f t="shared" si="45"/>
        <v>0</v>
      </c>
      <c r="CP32">
        <f t="shared" si="45"/>
        <v>0</v>
      </c>
      <c r="CQ32">
        <f t="shared" si="45"/>
        <v>0</v>
      </c>
      <c r="CR32">
        <f t="shared" si="45"/>
        <v>0</v>
      </c>
      <c r="CS32">
        <f t="shared" si="45"/>
        <v>0</v>
      </c>
      <c r="CT32">
        <f t="shared" si="45"/>
        <v>0</v>
      </c>
      <c r="CU32" t="str">
        <f>申込一覧表_女子!AH102</f>
        <v/>
      </c>
      <c r="CV32" t="str">
        <f>IF(ISERROR(VLOOKUP($CU32,申込一覧表_女子!$AH$78:$AN$167,2,0)),"",VLOOKUP($CU32,申込一覧表_女子!$AH$78:$AN$167,2,0))</f>
        <v/>
      </c>
      <c r="CW32" t="str">
        <f>IF(ISERROR(VLOOKUP($CU32,申込一覧表_女子!$AH$78:$AN$167,7,0)),"",VLOOKUP($CU32,申込一覧表_女子!$AH$78:$AN$167,7,0))</f>
        <v xml:space="preserve">  </v>
      </c>
      <c r="CX32" t="str">
        <f>IF(ISERROR(VLOOKUP($CU32,申込一覧表_女子!$AH$78:$AP$167,9,0)),"",VLOOKUP($CU32,申込一覧表_女子!$AH$78:$AP$167,9,0))</f>
        <v/>
      </c>
      <c r="CY32">
        <f>IF(ISERROR(VLOOKUP($CU32,申込一覧表_女子!$AH$78:$AN$167,5,0)),"",VLOOKUP($CU32,申込一覧表_女子!$AH$78:$AN$167,5,0))</f>
        <v>0</v>
      </c>
      <c r="CZ32" t="str">
        <f>IF(ISERROR(VLOOKUP($CU32,申込一覧表_女子!$AH$78:$AO$167,8,0)),"",VLOOKUP($CU32,申込一覧表_女子!$AH$78:$AO$167,8,0))</f>
        <v/>
      </c>
      <c r="DA32">
        <f t="shared" si="46"/>
        <v>0</v>
      </c>
      <c r="DB32">
        <f t="shared" si="46"/>
        <v>0</v>
      </c>
      <c r="DC32">
        <f t="shared" si="46"/>
        <v>0</v>
      </c>
      <c r="DD32">
        <f t="shared" si="46"/>
        <v>0</v>
      </c>
      <c r="DE32">
        <f t="shared" si="46"/>
        <v>0</v>
      </c>
      <c r="DF32">
        <f t="shared" si="46"/>
        <v>0</v>
      </c>
      <c r="DG32">
        <f t="shared" si="46"/>
        <v>0</v>
      </c>
      <c r="DH32">
        <f t="shared" si="46"/>
        <v>0</v>
      </c>
      <c r="DI32">
        <f t="shared" si="46"/>
        <v>0</v>
      </c>
      <c r="DJ32">
        <f t="shared" si="46"/>
        <v>0</v>
      </c>
      <c r="DK32">
        <f t="shared" si="46"/>
        <v>0</v>
      </c>
      <c r="DL32">
        <f t="shared" si="46"/>
        <v>0</v>
      </c>
      <c r="DR32" t="str">
        <f t="shared" si="19"/>
        <v/>
      </c>
    </row>
    <row r="33" spans="1:122" ht="14.25" customHeight="1">
      <c r="A33" s="14" t="str">
        <f t="shared" si="20"/>
        <v/>
      </c>
      <c r="B33" s="14" t="str">
        <f t="shared" si="52"/>
        <v/>
      </c>
      <c r="C33" s="92" t="str">
        <f t="shared" si="53"/>
        <v/>
      </c>
      <c r="D33" s="85"/>
      <c r="E33" s="45" t="str">
        <f t="shared" si="54"/>
        <v/>
      </c>
      <c r="F33" s="86"/>
      <c r="G33" s="85"/>
      <c r="H33" s="85"/>
      <c r="I33" s="85"/>
      <c r="J33" s="85"/>
      <c r="K33" s="22" t="str">
        <f t="shared" si="55"/>
        <v/>
      </c>
      <c r="L33" s="17" t="str">
        <f t="shared" si="56"/>
        <v/>
      </c>
      <c r="M33" s="17" t="str">
        <f t="shared" si="3"/>
        <v>999:99.99</v>
      </c>
      <c r="O33" s="16" t="str">
        <f t="shared" si="57"/>
        <v/>
      </c>
      <c r="P33" s="16" t="str">
        <f t="shared" si="4"/>
        <v/>
      </c>
      <c r="Q33" s="16" t="str">
        <f t="shared" si="5"/>
        <v/>
      </c>
      <c r="R33" s="16" t="str">
        <f t="shared" si="24"/>
        <v/>
      </c>
      <c r="S33" s="16" t="str">
        <f t="shared" si="25"/>
        <v/>
      </c>
      <c r="T33" s="16">
        <f t="shared" si="58"/>
        <v>0</v>
      </c>
      <c r="U33" s="16">
        <f t="shared" si="59"/>
        <v>0</v>
      </c>
      <c r="V33" s="16">
        <f t="shared" si="60"/>
        <v>0</v>
      </c>
      <c r="W33" s="16">
        <f t="shared" si="61"/>
        <v>0</v>
      </c>
      <c r="X33" s="16">
        <f t="shared" si="75"/>
        <v>0</v>
      </c>
      <c r="Y33" s="16">
        <f t="shared" si="62"/>
        <v>0</v>
      </c>
      <c r="Z33" s="16">
        <f t="shared" si="63"/>
        <v>0</v>
      </c>
      <c r="AA33" s="16">
        <f t="shared" si="64"/>
        <v>0</v>
      </c>
      <c r="AB33" s="16">
        <f t="shared" si="65"/>
        <v>0</v>
      </c>
      <c r="AC33" s="16">
        <f t="shared" si="11"/>
        <v>0</v>
      </c>
      <c r="AD33" s="44" t="str">
        <f t="shared" si="76"/>
        <v/>
      </c>
      <c r="AE33" s="44" t="str">
        <f t="shared" si="77"/>
        <v/>
      </c>
      <c r="AF33" s="44" t="str">
        <f t="shared" si="78"/>
        <v/>
      </c>
      <c r="AG33" s="44" t="str">
        <f t="shared" si="79"/>
        <v/>
      </c>
      <c r="AH33" s="44">
        <f t="shared" si="67"/>
        <v>0</v>
      </c>
      <c r="AI33" s="44">
        <f t="shared" si="68"/>
        <v>0</v>
      </c>
      <c r="AJ33" s="44">
        <f t="shared" si="69"/>
        <v>0</v>
      </c>
      <c r="AK33" s="44">
        <f t="shared" si="70"/>
        <v>0</v>
      </c>
      <c r="AL33" s="44">
        <f t="shared" si="16"/>
        <v>0</v>
      </c>
      <c r="AM33" s="44" t="str">
        <f t="shared" si="17"/>
        <v/>
      </c>
      <c r="AN33" s="16">
        <f t="shared" si="18"/>
        <v>0</v>
      </c>
      <c r="AO33" s="16" t="str">
        <f t="shared" si="71"/>
        <v/>
      </c>
      <c r="AP33" s="16" t="str">
        <f t="shared" si="72"/>
        <v/>
      </c>
      <c r="AQ33" s="16" t="str">
        <f t="shared" si="73"/>
        <v/>
      </c>
      <c r="AR33" s="16" t="str">
        <f t="shared" si="74"/>
        <v/>
      </c>
      <c r="AX33">
        <v>26</v>
      </c>
      <c r="AY33" t="str">
        <f>IF(ISERROR(VLOOKUP($AX33,申込一覧表_女子!$AH$5:$AN$167,2,0)),"",VLOOKUP($AX33,申込一覧表_女子!$AH$5:$AN$167,2,0))</f>
        <v/>
      </c>
      <c r="AZ33" t="str">
        <f>IF(ISERROR(VLOOKUP($AX33,申込一覧表_女子!$AH$5:$AN$167,7,0)),"",VLOOKUP($AX33,申込一覧表_女子!$AH$5:$AN$167,7,0))</f>
        <v/>
      </c>
      <c r="BA33" t="str">
        <f>IF(ISERROR(VLOOKUP($AX33,申込一覧表_女子!$AO$5:$AP$167,2,0)),"",VLOOKUP($AX33,申込一覧表_女子!$AO$5:$AP$167,2,0))</f>
        <v/>
      </c>
      <c r="BB33" t="str">
        <f>IF(ISERROR(VLOOKUP($AX33,申込一覧表_女子!$AH$5:$AN$167,5,0)),"",VLOOKUP($AX33,申込一覧表_女子!$AH$5:$AN$167,5,0))</f>
        <v/>
      </c>
      <c r="BC33" t="str">
        <f>IF(ISERROR(VLOOKUP($AX33,申込一覧表_女子!$AH$5:$AO$167,9,0)),"",VLOOKUP($AX33,申込一覧表_女子!$AH$5:$AO$167,9,0))</f>
        <v/>
      </c>
      <c r="BD33">
        <f t="shared" si="51"/>
        <v>0</v>
      </c>
      <c r="BE33">
        <f t="shared" si="51"/>
        <v>0</v>
      </c>
      <c r="BF33">
        <f t="shared" si="51"/>
        <v>0</v>
      </c>
      <c r="BG33">
        <f t="shared" si="51"/>
        <v>0</v>
      </c>
      <c r="BH33">
        <f t="shared" si="51"/>
        <v>0</v>
      </c>
      <c r="BI33">
        <f t="shared" si="51"/>
        <v>0</v>
      </c>
      <c r="BJ33">
        <f t="shared" si="51"/>
        <v>0</v>
      </c>
      <c r="BK33">
        <f t="shared" si="51"/>
        <v>0</v>
      </c>
      <c r="BL33">
        <f t="shared" si="51"/>
        <v>0</v>
      </c>
      <c r="BM33">
        <f t="shared" si="51"/>
        <v>0</v>
      </c>
      <c r="BN33">
        <f t="shared" si="51"/>
        <v>0</v>
      </c>
      <c r="BO33">
        <f t="shared" si="51"/>
        <v>0</v>
      </c>
      <c r="BP33" t="str">
        <f t="shared" si="42"/>
        <v/>
      </c>
      <c r="BQ33">
        <f t="shared" si="43"/>
        <v>0</v>
      </c>
      <c r="BR33" t="str">
        <f t="shared" si="50"/>
        <v/>
      </c>
      <c r="CC33">
        <v>26</v>
      </c>
      <c r="CD33" t="str">
        <f>IF(ISERROR(VLOOKUP($CC33,申込一覧表_女子!$AH$6:$AO$75,2,0)),"",VLOOKUP($CC33,申込一覧表_女子!$AH$6:$AO$75,2,0))</f>
        <v/>
      </c>
      <c r="CE33" t="str">
        <f>IF(ISERROR(VLOOKUP($CC33,申込一覧表_女子!$AH$6:$AO$75,7,0)),"",VLOOKUP($CC33,申込一覧表_女子!$AH$6:$AO$75,7,0))</f>
        <v/>
      </c>
      <c r="CF33" t="str">
        <f>IF(ISERROR(VLOOKUP($CC33,申込一覧表_女子!$AH$5:$AP$75,9,0)),"",VLOOKUP($CC33,申込一覧表_女子!$AH$5:$AP$75,9,0))</f>
        <v/>
      </c>
      <c r="CG33" t="str">
        <f>IF(ISERROR(VLOOKUP($CC33,申込一覧表_女子!$AH$6:$AN$75,5,0)),"",VLOOKUP($CC33,申込一覧表_女子!$AH$6:$AN$75,5,0))</f>
        <v/>
      </c>
      <c r="CH33" t="str">
        <f>IF(ISERROR(VLOOKUP($CC33,申込一覧表_女子!$AH$6:$AP$75,8,0)),"",VLOOKUP($CC33,申込一覧表_女子!$AH$6:$AP$75,8,0))</f>
        <v/>
      </c>
      <c r="CI33">
        <f t="shared" si="45"/>
        <v>0</v>
      </c>
      <c r="CJ33">
        <f t="shared" si="45"/>
        <v>0</v>
      </c>
      <c r="CK33">
        <f t="shared" si="45"/>
        <v>0</v>
      </c>
      <c r="CL33">
        <f t="shared" si="45"/>
        <v>0</v>
      </c>
      <c r="CM33">
        <f t="shared" si="45"/>
        <v>0</v>
      </c>
      <c r="CN33">
        <f t="shared" si="45"/>
        <v>0</v>
      </c>
      <c r="CO33">
        <f t="shared" si="45"/>
        <v>0</v>
      </c>
      <c r="CP33">
        <f t="shared" si="45"/>
        <v>0</v>
      </c>
      <c r="CQ33">
        <f t="shared" si="45"/>
        <v>0</v>
      </c>
      <c r="CR33">
        <f t="shared" si="45"/>
        <v>0</v>
      </c>
      <c r="CS33">
        <f t="shared" si="45"/>
        <v>0</v>
      </c>
      <c r="CT33">
        <f t="shared" si="45"/>
        <v>0</v>
      </c>
      <c r="CU33" t="str">
        <f>申込一覧表_女子!AH103</f>
        <v/>
      </c>
      <c r="CV33" t="str">
        <f>IF(ISERROR(VLOOKUP($CU33,申込一覧表_女子!$AH$78:$AN$167,2,0)),"",VLOOKUP($CU33,申込一覧表_女子!$AH$78:$AN$167,2,0))</f>
        <v/>
      </c>
      <c r="CW33" t="str">
        <f>IF(ISERROR(VLOOKUP($CU33,申込一覧表_女子!$AH$78:$AN$167,7,0)),"",VLOOKUP($CU33,申込一覧表_女子!$AH$78:$AN$167,7,0))</f>
        <v xml:space="preserve">  </v>
      </c>
      <c r="CX33" t="str">
        <f>IF(ISERROR(VLOOKUP($CU33,申込一覧表_女子!$AH$78:$AP$167,9,0)),"",VLOOKUP($CU33,申込一覧表_女子!$AH$78:$AP$167,9,0))</f>
        <v/>
      </c>
      <c r="CY33">
        <f>IF(ISERROR(VLOOKUP($CU33,申込一覧表_女子!$AH$78:$AN$167,5,0)),"",VLOOKUP($CU33,申込一覧表_女子!$AH$78:$AN$167,5,0))</f>
        <v>0</v>
      </c>
      <c r="CZ33" t="str">
        <f>IF(ISERROR(VLOOKUP($CU33,申込一覧表_女子!$AH$78:$AO$167,8,0)),"",VLOOKUP($CU33,申込一覧表_女子!$AH$78:$AO$167,8,0))</f>
        <v/>
      </c>
      <c r="DA33">
        <f t="shared" si="46"/>
        <v>0</v>
      </c>
      <c r="DB33">
        <f t="shared" si="46"/>
        <v>0</v>
      </c>
      <c r="DC33">
        <f t="shared" si="46"/>
        <v>0</v>
      </c>
      <c r="DD33">
        <f t="shared" si="46"/>
        <v>0</v>
      </c>
      <c r="DE33">
        <f t="shared" si="46"/>
        <v>0</v>
      </c>
      <c r="DF33">
        <f t="shared" si="46"/>
        <v>0</v>
      </c>
      <c r="DG33">
        <f t="shared" si="46"/>
        <v>0</v>
      </c>
      <c r="DH33">
        <f t="shared" si="46"/>
        <v>0</v>
      </c>
      <c r="DI33">
        <f t="shared" si="46"/>
        <v>0</v>
      </c>
      <c r="DJ33">
        <f t="shared" si="46"/>
        <v>0</v>
      </c>
      <c r="DK33">
        <f t="shared" si="46"/>
        <v>0</v>
      </c>
      <c r="DL33">
        <f t="shared" si="46"/>
        <v>0</v>
      </c>
      <c r="DR33" t="str">
        <f t="shared" si="19"/>
        <v/>
      </c>
    </row>
    <row r="34" spans="1:122" ht="14.25" customHeight="1">
      <c r="A34" s="14" t="str">
        <f t="shared" si="20"/>
        <v/>
      </c>
      <c r="B34" s="14" t="str">
        <f t="shared" si="52"/>
        <v/>
      </c>
      <c r="C34" s="92" t="str">
        <f t="shared" si="53"/>
        <v/>
      </c>
      <c r="D34" s="85"/>
      <c r="E34" s="45" t="str">
        <f t="shared" si="54"/>
        <v/>
      </c>
      <c r="F34" s="86"/>
      <c r="G34" s="85"/>
      <c r="H34" s="85"/>
      <c r="I34" s="85"/>
      <c r="J34" s="85"/>
      <c r="K34" s="22" t="str">
        <f t="shared" si="55"/>
        <v/>
      </c>
      <c r="L34" s="17" t="str">
        <f t="shared" si="56"/>
        <v/>
      </c>
      <c r="M34" s="17" t="str">
        <f t="shared" si="3"/>
        <v>999:99.99</v>
      </c>
      <c r="O34" s="16" t="str">
        <f t="shared" si="57"/>
        <v/>
      </c>
      <c r="P34" s="16" t="str">
        <f t="shared" si="4"/>
        <v/>
      </c>
      <c r="Q34" s="16" t="str">
        <f t="shared" si="5"/>
        <v/>
      </c>
      <c r="R34" s="16" t="str">
        <f t="shared" si="24"/>
        <v/>
      </c>
      <c r="S34" s="16" t="str">
        <f t="shared" si="25"/>
        <v/>
      </c>
      <c r="T34" s="16">
        <f t="shared" si="58"/>
        <v>0</v>
      </c>
      <c r="U34" s="16">
        <f t="shared" si="59"/>
        <v>0</v>
      </c>
      <c r="V34" s="16">
        <f t="shared" si="60"/>
        <v>0</v>
      </c>
      <c r="W34" s="16">
        <f t="shared" si="61"/>
        <v>0</v>
      </c>
      <c r="X34" s="16">
        <f t="shared" si="75"/>
        <v>0</v>
      </c>
      <c r="Y34" s="16">
        <f t="shared" si="62"/>
        <v>0</v>
      </c>
      <c r="Z34" s="16">
        <f t="shared" si="63"/>
        <v>0</v>
      </c>
      <c r="AA34" s="16">
        <f t="shared" si="64"/>
        <v>0</v>
      </c>
      <c r="AB34" s="16">
        <f t="shared" si="65"/>
        <v>0</v>
      </c>
      <c r="AC34" s="16">
        <f t="shared" si="11"/>
        <v>0</v>
      </c>
      <c r="AD34" s="44" t="str">
        <f t="shared" si="76"/>
        <v/>
      </c>
      <c r="AE34" s="44" t="str">
        <f t="shared" si="77"/>
        <v/>
      </c>
      <c r="AF34" s="44" t="str">
        <f t="shared" si="78"/>
        <v/>
      </c>
      <c r="AG34" s="44" t="str">
        <f t="shared" si="79"/>
        <v/>
      </c>
      <c r="AH34" s="44">
        <f t="shared" si="67"/>
        <v>0</v>
      </c>
      <c r="AI34" s="44">
        <f t="shared" si="68"/>
        <v>0</v>
      </c>
      <c r="AJ34" s="44">
        <f t="shared" si="69"/>
        <v>0</v>
      </c>
      <c r="AK34" s="44">
        <f t="shared" si="70"/>
        <v>0</v>
      </c>
      <c r="AL34" s="44">
        <f t="shared" si="16"/>
        <v>0</v>
      </c>
      <c r="AM34" s="44" t="str">
        <f t="shared" si="17"/>
        <v/>
      </c>
      <c r="AN34" s="16">
        <f t="shared" si="18"/>
        <v>0</v>
      </c>
      <c r="AO34" s="16" t="str">
        <f t="shared" si="71"/>
        <v/>
      </c>
      <c r="AP34" s="16" t="str">
        <f t="shared" si="72"/>
        <v/>
      </c>
      <c r="AQ34" s="16" t="str">
        <f t="shared" si="73"/>
        <v/>
      </c>
      <c r="AR34" s="16" t="str">
        <f t="shared" si="74"/>
        <v/>
      </c>
      <c r="AT34" s="16" t="s">
        <v>225</v>
      </c>
      <c r="AU34" s="16"/>
      <c r="AV34" s="16">
        <f>COUNTIF(Q7:Q26,6)</f>
        <v>0</v>
      </c>
      <c r="AX34">
        <v>27</v>
      </c>
      <c r="AY34" t="str">
        <f>IF(ISERROR(VLOOKUP($AX34,申込一覧表_女子!$AH$5:$AN$167,2,0)),"",VLOOKUP($AX34,申込一覧表_女子!$AH$5:$AN$167,2,0))</f>
        <v/>
      </c>
      <c r="AZ34" t="str">
        <f>IF(ISERROR(VLOOKUP($AX34,申込一覧表_女子!$AH$5:$AN$167,7,0)),"",VLOOKUP($AX34,申込一覧表_女子!$AH$5:$AN$167,7,0))</f>
        <v/>
      </c>
      <c r="BA34" t="str">
        <f>IF(ISERROR(VLOOKUP($AX34,申込一覧表_女子!$AO$5:$AP$167,2,0)),"",VLOOKUP($AX34,申込一覧表_女子!$AO$5:$AP$167,2,0))</f>
        <v/>
      </c>
      <c r="BB34" t="str">
        <f>IF(ISERROR(VLOOKUP($AX34,申込一覧表_女子!$AH$5:$AN$167,5,0)),"",VLOOKUP($AX34,申込一覧表_女子!$AH$5:$AN$167,5,0))</f>
        <v/>
      </c>
      <c r="BC34" t="str">
        <f>IF(ISERROR(VLOOKUP($AX34,申込一覧表_女子!$AH$5:$AO$167,9,0)),"",VLOOKUP($AX34,申込一覧表_女子!$AH$5:$AO$167,9,0))</f>
        <v/>
      </c>
      <c r="BD34">
        <f t="shared" si="51"/>
        <v>0</v>
      </c>
      <c r="BE34">
        <f t="shared" si="51"/>
        <v>0</v>
      </c>
      <c r="BF34">
        <f t="shared" si="51"/>
        <v>0</v>
      </c>
      <c r="BG34">
        <f t="shared" si="51"/>
        <v>0</v>
      </c>
      <c r="BH34">
        <f t="shared" si="51"/>
        <v>0</v>
      </c>
      <c r="BI34">
        <f t="shared" si="51"/>
        <v>0</v>
      </c>
      <c r="BJ34">
        <f t="shared" si="51"/>
        <v>0</v>
      </c>
      <c r="BK34">
        <f t="shared" si="51"/>
        <v>0</v>
      </c>
      <c r="BL34">
        <f t="shared" si="51"/>
        <v>0</v>
      </c>
      <c r="BM34">
        <f t="shared" si="51"/>
        <v>0</v>
      </c>
      <c r="BN34">
        <f t="shared" si="51"/>
        <v>0</v>
      </c>
      <c r="BO34">
        <f t="shared" si="51"/>
        <v>0</v>
      </c>
      <c r="BP34" t="str">
        <f t="shared" si="42"/>
        <v/>
      </c>
      <c r="BQ34">
        <f t="shared" si="43"/>
        <v>0</v>
      </c>
      <c r="BR34" t="str">
        <f t="shared" si="50"/>
        <v/>
      </c>
      <c r="CC34">
        <v>27</v>
      </c>
      <c r="CD34" t="str">
        <f>IF(ISERROR(VLOOKUP($CC34,申込一覧表_女子!$AH$6:$AO$75,2,0)),"",VLOOKUP($CC34,申込一覧表_女子!$AH$6:$AO$75,2,0))</f>
        <v/>
      </c>
      <c r="CE34" t="str">
        <f>IF(ISERROR(VLOOKUP($CC34,申込一覧表_女子!$AH$6:$AO$75,7,0)),"",VLOOKUP($CC34,申込一覧表_女子!$AH$6:$AO$75,7,0))</f>
        <v/>
      </c>
      <c r="CF34" t="str">
        <f>IF(ISERROR(VLOOKUP($CC34,申込一覧表_女子!$AH$5:$AP$75,9,0)),"",VLOOKUP($CC34,申込一覧表_女子!$AH$5:$AP$75,9,0))</f>
        <v/>
      </c>
      <c r="CG34" t="str">
        <f>IF(ISERROR(VLOOKUP($CC34,申込一覧表_女子!$AH$6:$AN$75,5,0)),"",VLOOKUP($CC34,申込一覧表_女子!$AH$6:$AN$75,5,0))</f>
        <v/>
      </c>
      <c r="CH34" t="str">
        <f>IF(ISERROR(VLOOKUP($CC34,申込一覧表_女子!$AH$6:$AP$75,8,0)),"",VLOOKUP($CC34,申込一覧表_女子!$AH$6:$AP$75,8,0))</f>
        <v/>
      </c>
      <c r="CI34">
        <f t="shared" si="45"/>
        <v>0</v>
      </c>
      <c r="CJ34">
        <f t="shared" si="45"/>
        <v>0</v>
      </c>
      <c r="CK34">
        <f t="shared" si="45"/>
        <v>0</v>
      </c>
      <c r="CL34">
        <f t="shared" si="45"/>
        <v>0</v>
      </c>
      <c r="CM34">
        <f t="shared" si="45"/>
        <v>0</v>
      </c>
      <c r="CN34">
        <f t="shared" si="45"/>
        <v>0</v>
      </c>
      <c r="CO34">
        <f t="shared" si="45"/>
        <v>0</v>
      </c>
      <c r="CP34">
        <f t="shared" si="45"/>
        <v>0</v>
      </c>
      <c r="CQ34">
        <f t="shared" si="45"/>
        <v>0</v>
      </c>
      <c r="CR34">
        <f t="shared" si="45"/>
        <v>0</v>
      </c>
      <c r="CS34">
        <f t="shared" si="45"/>
        <v>0</v>
      </c>
      <c r="CT34">
        <f t="shared" si="45"/>
        <v>0</v>
      </c>
      <c r="CU34" t="str">
        <f>申込一覧表_女子!AH104</f>
        <v/>
      </c>
      <c r="CV34" t="str">
        <f>IF(ISERROR(VLOOKUP($CU34,申込一覧表_女子!$AH$78:$AN$167,2,0)),"",VLOOKUP($CU34,申込一覧表_女子!$AH$78:$AN$167,2,0))</f>
        <v/>
      </c>
      <c r="CW34" t="str">
        <f>IF(ISERROR(VLOOKUP($CU34,申込一覧表_女子!$AH$78:$AN$167,7,0)),"",VLOOKUP($CU34,申込一覧表_女子!$AH$78:$AN$167,7,0))</f>
        <v xml:space="preserve">  </v>
      </c>
      <c r="CX34" t="str">
        <f>IF(ISERROR(VLOOKUP($CU34,申込一覧表_女子!$AH$78:$AP$167,9,0)),"",VLOOKUP($CU34,申込一覧表_女子!$AH$78:$AP$167,9,0))</f>
        <v/>
      </c>
      <c r="CY34">
        <f>IF(ISERROR(VLOOKUP($CU34,申込一覧表_女子!$AH$78:$AN$167,5,0)),"",VLOOKUP($CU34,申込一覧表_女子!$AH$78:$AN$167,5,0))</f>
        <v>0</v>
      </c>
      <c r="CZ34" t="str">
        <f>IF(ISERROR(VLOOKUP($CU34,申込一覧表_女子!$AH$78:$AO$167,8,0)),"",VLOOKUP($CU34,申込一覧表_女子!$AH$78:$AO$167,8,0))</f>
        <v/>
      </c>
      <c r="DA34">
        <f t="shared" si="46"/>
        <v>0</v>
      </c>
      <c r="DB34">
        <f t="shared" si="46"/>
        <v>0</v>
      </c>
      <c r="DC34">
        <f t="shared" si="46"/>
        <v>0</v>
      </c>
      <c r="DD34">
        <f t="shared" si="46"/>
        <v>0</v>
      </c>
      <c r="DE34">
        <f t="shared" si="46"/>
        <v>0</v>
      </c>
      <c r="DF34">
        <f t="shared" si="46"/>
        <v>0</v>
      </c>
      <c r="DG34">
        <f t="shared" si="46"/>
        <v>0</v>
      </c>
      <c r="DH34">
        <f t="shared" si="46"/>
        <v>0</v>
      </c>
      <c r="DI34">
        <f t="shared" si="46"/>
        <v>0</v>
      </c>
      <c r="DJ34">
        <f t="shared" si="46"/>
        <v>0</v>
      </c>
      <c r="DK34">
        <f t="shared" si="46"/>
        <v>0</v>
      </c>
      <c r="DL34">
        <f t="shared" si="46"/>
        <v>0</v>
      </c>
      <c r="DR34" t="str">
        <f t="shared" si="19"/>
        <v/>
      </c>
    </row>
    <row r="35" spans="1:122" ht="14.25" customHeight="1">
      <c r="A35" s="14" t="str">
        <f t="shared" si="20"/>
        <v/>
      </c>
      <c r="B35" s="14" t="str">
        <f t="shared" si="52"/>
        <v/>
      </c>
      <c r="C35" s="92" t="str">
        <f t="shared" si="53"/>
        <v/>
      </c>
      <c r="D35" s="85"/>
      <c r="E35" s="45" t="str">
        <f t="shared" si="54"/>
        <v/>
      </c>
      <c r="F35" s="86"/>
      <c r="G35" s="85"/>
      <c r="H35" s="85"/>
      <c r="I35" s="85"/>
      <c r="J35" s="85"/>
      <c r="K35" s="22" t="str">
        <f t="shared" si="55"/>
        <v/>
      </c>
      <c r="L35" s="17" t="str">
        <f t="shared" si="56"/>
        <v/>
      </c>
      <c r="M35" s="17" t="str">
        <f t="shared" si="3"/>
        <v>999:99.99</v>
      </c>
      <c r="O35" s="16" t="str">
        <f t="shared" si="57"/>
        <v/>
      </c>
      <c r="P35" s="16" t="str">
        <f t="shared" si="4"/>
        <v/>
      </c>
      <c r="Q35" s="16" t="str">
        <f t="shared" si="5"/>
        <v/>
      </c>
      <c r="R35" s="16" t="str">
        <f t="shared" si="24"/>
        <v/>
      </c>
      <c r="S35" s="16" t="str">
        <f t="shared" si="25"/>
        <v/>
      </c>
      <c r="T35" s="16">
        <f t="shared" si="58"/>
        <v>0</v>
      </c>
      <c r="U35" s="16">
        <f t="shared" si="59"/>
        <v>0</v>
      </c>
      <c r="V35" s="16">
        <f t="shared" si="60"/>
        <v>0</v>
      </c>
      <c r="W35" s="16">
        <f t="shared" si="61"/>
        <v>0</v>
      </c>
      <c r="X35" s="16">
        <f t="shared" si="75"/>
        <v>0</v>
      </c>
      <c r="Y35" s="16">
        <f t="shared" si="62"/>
        <v>0</v>
      </c>
      <c r="Z35" s="16">
        <f t="shared" si="63"/>
        <v>0</v>
      </c>
      <c r="AA35" s="16">
        <f t="shared" si="64"/>
        <v>0</v>
      </c>
      <c r="AB35" s="16">
        <f t="shared" si="65"/>
        <v>0</v>
      </c>
      <c r="AC35" s="16">
        <f t="shared" si="11"/>
        <v>0</v>
      </c>
      <c r="AD35" s="44" t="str">
        <f t="shared" si="76"/>
        <v/>
      </c>
      <c r="AE35" s="44" t="str">
        <f t="shared" si="77"/>
        <v/>
      </c>
      <c r="AF35" s="44" t="str">
        <f t="shared" si="78"/>
        <v/>
      </c>
      <c r="AG35" s="44" t="str">
        <f t="shared" si="79"/>
        <v/>
      </c>
      <c r="AH35" s="44">
        <f t="shared" si="67"/>
        <v>0</v>
      </c>
      <c r="AI35" s="44">
        <f t="shared" si="68"/>
        <v>0</v>
      </c>
      <c r="AJ35" s="44">
        <f t="shared" si="69"/>
        <v>0</v>
      </c>
      <c r="AK35" s="44">
        <f t="shared" si="70"/>
        <v>0</v>
      </c>
      <c r="AL35" s="44">
        <f t="shared" si="16"/>
        <v>0</v>
      </c>
      <c r="AM35" s="44" t="str">
        <f t="shared" si="17"/>
        <v/>
      </c>
      <c r="AN35" s="16">
        <f t="shared" si="18"/>
        <v>0</v>
      </c>
      <c r="AO35" s="16" t="str">
        <f t="shared" si="71"/>
        <v/>
      </c>
      <c r="AP35" s="16" t="str">
        <f t="shared" si="72"/>
        <v/>
      </c>
      <c r="AQ35" s="16" t="str">
        <f t="shared" si="73"/>
        <v/>
      </c>
      <c r="AR35" s="16" t="str">
        <f t="shared" si="74"/>
        <v/>
      </c>
      <c r="AT35" s="16" t="s">
        <v>226</v>
      </c>
      <c r="AU35" s="16"/>
      <c r="AV35" s="16">
        <f>COUNTIF(Q29:Q48,6)</f>
        <v>0</v>
      </c>
      <c r="AX35">
        <v>28</v>
      </c>
      <c r="AY35" t="str">
        <f>IF(ISERROR(VLOOKUP($AX35,申込一覧表_女子!$AH$5:$AN$167,2,0)),"",VLOOKUP($AX35,申込一覧表_女子!$AH$5:$AN$167,2,0))</f>
        <v/>
      </c>
      <c r="AZ35" t="str">
        <f>IF(ISERROR(VLOOKUP($AX35,申込一覧表_女子!$AH$5:$AN$167,7,0)),"",VLOOKUP($AX35,申込一覧表_女子!$AH$5:$AN$167,7,0))</f>
        <v/>
      </c>
      <c r="BA35" t="str">
        <f>IF(ISERROR(VLOOKUP($AX35,申込一覧表_女子!$AO$5:$AP$167,2,0)),"",VLOOKUP($AX35,申込一覧表_女子!$AO$5:$AP$167,2,0))</f>
        <v/>
      </c>
      <c r="BB35" t="str">
        <f>IF(ISERROR(VLOOKUP($AX35,申込一覧表_女子!$AH$5:$AN$167,5,0)),"",VLOOKUP($AX35,申込一覧表_女子!$AH$5:$AN$167,5,0))</f>
        <v/>
      </c>
      <c r="BC35" t="str">
        <f>IF(ISERROR(VLOOKUP($AX35,申込一覧表_女子!$AH$5:$AO$167,9,0)),"",VLOOKUP($AX35,申込一覧表_女子!$AH$5:$AO$167,9,0))</f>
        <v/>
      </c>
      <c r="BD35">
        <f t="shared" si="51"/>
        <v>0</v>
      </c>
      <c r="BE35">
        <f t="shared" si="51"/>
        <v>0</v>
      </c>
      <c r="BF35">
        <f t="shared" si="51"/>
        <v>0</v>
      </c>
      <c r="BG35">
        <f t="shared" si="51"/>
        <v>0</v>
      </c>
      <c r="BH35">
        <f t="shared" si="51"/>
        <v>0</v>
      </c>
      <c r="BI35">
        <f t="shared" si="51"/>
        <v>0</v>
      </c>
      <c r="BJ35">
        <f t="shared" si="51"/>
        <v>0</v>
      </c>
      <c r="BK35">
        <f t="shared" si="51"/>
        <v>0</v>
      </c>
      <c r="BL35">
        <f t="shared" si="51"/>
        <v>0</v>
      </c>
      <c r="BM35">
        <f t="shared" si="51"/>
        <v>0</v>
      </c>
      <c r="BN35">
        <f t="shared" si="51"/>
        <v>0</v>
      </c>
      <c r="BO35">
        <f t="shared" si="51"/>
        <v>0</v>
      </c>
      <c r="BP35" t="str">
        <f t="shared" si="42"/>
        <v/>
      </c>
      <c r="BQ35">
        <f t="shared" si="43"/>
        <v>0</v>
      </c>
      <c r="BR35" t="str">
        <f t="shared" si="50"/>
        <v/>
      </c>
      <c r="CC35">
        <v>28</v>
      </c>
      <c r="CD35" t="str">
        <f>IF(ISERROR(VLOOKUP($CC35,申込一覧表_女子!$AH$6:$AO$75,2,0)),"",VLOOKUP($CC35,申込一覧表_女子!$AH$6:$AO$75,2,0))</f>
        <v/>
      </c>
      <c r="CE35" t="str">
        <f>IF(ISERROR(VLOOKUP($CC35,申込一覧表_女子!$AH$6:$AO$75,7,0)),"",VLOOKUP($CC35,申込一覧表_女子!$AH$6:$AO$75,7,0))</f>
        <v/>
      </c>
      <c r="CF35" t="str">
        <f>IF(ISERROR(VLOOKUP($CC35,申込一覧表_女子!$AH$5:$AP$75,9,0)),"",VLOOKUP($CC35,申込一覧表_女子!$AH$5:$AP$75,9,0))</f>
        <v/>
      </c>
      <c r="CG35" t="str">
        <f>IF(ISERROR(VLOOKUP($CC35,申込一覧表_女子!$AH$6:$AN$75,5,0)),"",VLOOKUP($CC35,申込一覧表_女子!$AH$6:$AN$75,5,0))</f>
        <v/>
      </c>
      <c r="CH35" t="str">
        <f>IF(ISERROR(VLOOKUP($CC35,申込一覧表_女子!$AH$6:$AP$75,8,0)),"",VLOOKUP($CC35,申込一覧表_女子!$AH$6:$AP$75,8,0))</f>
        <v/>
      </c>
      <c r="CI35">
        <f t="shared" si="45"/>
        <v>0</v>
      </c>
      <c r="CJ35">
        <f t="shared" si="45"/>
        <v>0</v>
      </c>
      <c r="CK35">
        <f t="shared" si="45"/>
        <v>0</v>
      </c>
      <c r="CL35">
        <f t="shared" si="45"/>
        <v>0</v>
      </c>
      <c r="CM35">
        <f t="shared" si="45"/>
        <v>0</v>
      </c>
      <c r="CN35">
        <f t="shared" si="45"/>
        <v>0</v>
      </c>
      <c r="CO35">
        <f t="shared" si="45"/>
        <v>0</v>
      </c>
      <c r="CP35">
        <f t="shared" si="45"/>
        <v>0</v>
      </c>
      <c r="CQ35">
        <f t="shared" si="45"/>
        <v>0</v>
      </c>
      <c r="CR35">
        <f t="shared" si="45"/>
        <v>0</v>
      </c>
      <c r="CS35">
        <f t="shared" si="45"/>
        <v>0</v>
      </c>
      <c r="CT35">
        <f t="shared" si="45"/>
        <v>0</v>
      </c>
      <c r="CU35" t="str">
        <f>申込一覧表_女子!AH105</f>
        <v/>
      </c>
      <c r="CV35" t="str">
        <f>IF(ISERROR(VLOOKUP($CU35,申込一覧表_女子!$AH$78:$AN$167,2,0)),"",VLOOKUP($CU35,申込一覧表_女子!$AH$78:$AN$167,2,0))</f>
        <v/>
      </c>
      <c r="CW35" t="str">
        <f>IF(ISERROR(VLOOKUP($CU35,申込一覧表_女子!$AH$78:$AN$167,7,0)),"",VLOOKUP($CU35,申込一覧表_女子!$AH$78:$AN$167,7,0))</f>
        <v xml:space="preserve">  </v>
      </c>
      <c r="CX35" t="str">
        <f>IF(ISERROR(VLOOKUP($CU35,申込一覧表_女子!$AH$78:$AP$167,9,0)),"",VLOOKUP($CU35,申込一覧表_女子!$AH$78:$AP$167,9,0))</f>
        <v/>
      </c>
      <c r="CY35">
        <f>IF(ISERROR(VLOOKUP($CU35,申込一覧表_女子!$AH$78:$AN$167,5,0)),"",VLOOKUP($CU35,申込一覧表_女子!$AH$78:$AN$167,5,0))</f>
        <v>0</v>
      </c>
      <c r="CZ35" t="str">
        <f>IF(ISERROR(VLOOKUP($CU35,申込一覧表_女子!$AH$78:$AO$167,8,0)),"",VLOOKUP($CU35,申込一覧表_女子!$AH$78:$AO$167,8,0))</f>
        <v/>
      </c>
      <c r="DA35">
        <f t="shared" si="46"/>
        <v>0</v>
      </c>
      <c r="DB35">
        <f t="shared" si="46"/>
        <v>0</v>
      </c>
      <c r="DC35">
        <f t="shared" si="46"/>
        <v>0</v>
      </c>
      <c r="DD35">
        <f t="shared" si="46"/>
        <v>0</v>
      </c>
      <c r="DE35">
        <f t="shared" si="46"/>
        <v>0</v>
      </c>
      <c r="DF35">
        <f t="shared" si="46"/>
        <v>0</v>
      </c>
      <c r="DG35">
        <f t="shared" si="46"/>
        <v>0</v>
      </c>
      <c r="DH35">
        <f t="shared" si="46"/>
        <v>0</v>
      </c>
      <c r="DI35">
        <f t="shared" si="46"/>
        <v>0</v>
      </c>
      <c r="DJ35">
        <f t="shared" si="46"/>
        <v>0</v>
      </c>
      <c r="DK35">
        <f t="shared" si="46"/>
        <v>0</v>
      </c>
      <c r="DL35">
        <f t="shared" si="46"/>
        <v>0</v>
      </c>
      <c r="DR35" t="str">
        <f t="shared" si="19"/>
        <v/>
      </c>
    </row>
    <row r="36" spans="1:122" ht="14.25" customHeight="1">
      <c r="A36" s="14" t="str">
        <f t="shared" si="20"/>
        <v/>
      </c>
      <c r="B36" s="14" t="str">
        <f t="shared" si="52"/>
        <v/>
      </c>
      <c r="C36" s="92" t="str">
        <f t="shared" si="53"/>
        <v/>
      </c>
      <c r="D36" s="85"/>
      <c r="E36" s="45" t="str">
        <f t="shared" si="54"/>
        <v/>
      </c>
      <c r="F36" s="86"/>
      <c r="G36" s="85"/>
      <c r="H36" s="85"/>
      <c r="I36" s="85"/>
      <c r="J36" s="85"/>
      <c r="K36" s="22" t="str">
        <f t="shared" si="55"/>
        <v/>
      </c>
      <c r="L36" s="17" t="str">
        <f t="shared" si="56"/>
        <v/>
      </c>
      <c r="M36" s="17" t="str">
        <f t="shared" si="3"/>
        <v>999:99.99</v>
      </c>
      <c r="O36" s="16" t="str">
        <f t="shared" si="57"/>
        <v/>
      </c>
      <c r="P36" s="16" t="str">
        <f t="shared" si="4"/>
        <v/>
      </c>
      <c r="Q36" s="16" t="str">
        <f t="shared" si="5"/>
        <v/>
      </c>
      <c r="R36" s="16" t="str">
        <f t="shared" si="24"/>
        <v/>
      </c>
      <c r="S36" s="16" t="str">
        <f t="shared" si="25"/>
        <v/>
      </c>
      <c r="T36" s="16">
        <f t="shared" si="58"/>
        <v>0</v>
      </c>
      <c r="U36" s="16">
        <f t="shared" si="59"/>
        <v>0</v>
      </c>
      <c r="V36" s="16">
        <f t="shared" si="60"/>
        <v>0</v>
      </c>
      <c r="W36" s="16">
        <f t="shared" si="61"/>
        <v>0</v>
      </c>
      <c r="X36" s="16">
        <f t="shared" si="75"/>
        <v>0</v>
      </c>
      <c r="Y36" s="16">
        <f t="shared" si="62"/>
        <v>0</v>
      </c>
      <c r="Z36" s="16">
        <f t="shared" si="63"/>
        <v>0</v>
      </c>
      <c r="AA36" s="16">
        <f t="shared" si="64"/>
        <v>0</v>
      </c>
      <c r="AB36" s="16">
        <f t="shared" si="65"/>
        <v>0</v>
      </c>
      <c r="AC36" s="16">
        <f t="shared" si="11"/>
        <v>0</v>
      </c>
      <c r="AD36" s="44" t="str">
        <f t="shared" si="76"/>
        <v/>
      </c>
      <c r="AE36" s="44" t="str">
        <f t="shared" si="77"/>
        <v/>
      </c>
      <c r="AF36" s="44" t="str">
        <f t="shared" si="78"/>
        <v/>
      </c>
      <c r="AG36" s="44" t="str">
        <f t="shared" si="79"/>
        <v/>
      </c>
      <c r="AH36" s="44">
        <f t="shared" si="67"/>
        <v>0</v>
      </c>
      <c r="AI36" s="44">
        <f t="shared" si="68"/>
        <v>0</v>
      </c>
      <c r="AJ36" s="44">
        <f t="shared" si="69"/>
        <v>0</v>
      </c>
      <c r="AK36" s="44">
        <f t="shared" si="70"/>
        <v>0</v>
      </c>
      <c r="AL36" s="44">
        <f t="shared" si="16"/>
        <v>0</v>
      </c>
      <c r="AM36" s="44" t="str">
        <f t="shared" si="17"/>
        <v/>
      </c>
      <c r="AN36" s="16">
        <f t="shared" si="18"/>
        <v>0</v>
      </c>
      <c r="AO36" s="16" t="str">
        <f t="shared" si="71"/>
        <v/>
      </c>
      <c r="AP36" s="16" t="str">
        <f t="shared" si="72"/>
        <v/>
      </c>
      <c r="AQ36" s="16" t="str">
        <f t="shared" si="73"/>
        <v/>
      </c>
      <c r="AR36" s="16" t="str">
        <f t="shared" si="74"/>
        <v/>
      </c>
      <c r="AS36" s="15"/>
      <c r="AT36" s="14" t="s">
        <v>227</v>
      </c>
      <c r="AU36" s="16"/>
      <c r="AV36" s="16">
        <f>COUNTIF(Q7:Q26,7)</f>
        <v>0</v>
      </c>
      <c r="AX36">
        <v>29</v>
      </c>
      <c r="AY36" t="str">
        <f>IF(ISERROR(VLOOKUP($AX36,申込一覧表_女子!$AH$5:$AN$167,2,0)),"",VLOOKUP($AX36,申込一覧表_女子!$AH$5:$AN$167,2,0))</f>
        <v/>
      </c>
      <c r="AZ36" t="str">
        <f>IF(ISERROR(VLOOKUP($AX36,申込一覧表_女子!$AH$5:$AN$167,7,0)),"",VLOOKUP($AX36,申込一覧表_女子!$AH$5:$AN$167,7,0))</f>
        <v/>
      </c>
      <c r="BA36" t="str">
        <f>IF(ISERROR(VLOOKUP($AX36,申込一覧表_女子!$AO$5:$AP$167,2,0)),"",VLOOKUP($AX36,申込一覧表_女子!$AO$5:$AP$167,2,0))</f>
        <v/>
      </c>
      <c r="BB36" t="str">
        <f>IF(ISERROR(VLOOKUP($AX36,申込一覧表_女子!$AH$5:$AN$167,5,0)),"",VLOOKUP($AX36,申込一覧表_女子!$AH$5:$AN$167,5,0))</f>
        <v/>
      </c>
      <c r="BC36" t="str">
        <f>IF(ISERROR(VLOOKUP($AX36,申込一覧表_女子!$AH$5:$AO$167,9,0)),"",VLOOKUP($AX36,申込一覧表_女子!$AH$5:$AO$167,9,0))</f>
        <v/>
      </c>
      <c r="BD36">
        <f t="shared" si="51"/>
        <v>0</v>
      </c>
      <c r="BE36">
        <f t="shared" si="51"/>
        <v>0</v>
      </c>
      <c r="BF36">
        <f t="shared" si="51"/>
        <v>0</v>
      </c>
      <c r="BG36">
        <f t="shared" si="51"/>
        <v>0</v>
      </c>
      <c r="BH36">
        <f t="shared" si="51"/>
        <v>0</v>
      </c>
      <c r="BI36">
        <f t="shared" si="51"/>
        <v>0</v>
      </c>
      <c r="BJ36">
        <f t="shared" si="51"/>
        <v>0</v>
      </c>
      <c r="BK36">
        <f t="shared" si="51"/>
        <v>0</v>
      </c>
      <c r="BL36">
        <f t="shared" si="51"/>
        <v>0</v>
      </c>
      <c r="BM36">
        <f t="shared" si="51"/>
        <v>0</v>
      </c>
      <c r="BN36">
        <f t="shared" si="51"/>
        <v>0</v>
      </c>
      <c r="BO36">
        <f t="shared" si="51"/>
        <v>0</v>
      </c>
      <c r="BP36" t="str">
        <f t="shared" si="42"/>
        <v/>
      </c>
      <c r="BQ36">
        <f t="shared" si="43"/>
        <v>0</v>
      </c>
      <c r="BR36" t="str">
        <f t="shared" si="50"/>
        <v/>
      </c>
      <c r="CC36">
        <v>29</v>
      </c>
      <c r="CD36" t="str">
        <f>IF(ISERROR(VLOOKUP($CC36,申込一覧表_女子!$AH$6:$AO$75,2,0)),"",VLOOKUP($CC36,申込一覧表_女子!$AH$6:$AO$75,2,0))</f>
        <v/>
      </c>
      <c r="CE36" t="str">
        <f>IF(ISERROR(VLOOKUP($CC36,申込一覧表_女子!$AH$6:$AO$75,7,0)),"",VLOOKUP($CC36,申込一覧表_女子!$AH$6:$AO$75,7,0))</f>
        <v/>
      </c>
      <c r="CF36" t="str">
        <f>IF(ISERROR(VLOOKUP($CC36,申込一覧表_女子!$AH$5:$AP$75,9,0)),"",VLOOKUP($CC36,申込一覧表_女子!$AH$5:$AP$75,9,0))</f>
        <v/>
      </c>
      <c r="CG36" t="str">
        <f>IF(ISERROR(VLOOKUP($CC36,申込一覧表_女子!$AH$6:$AN$75,5,0)),"",VLOOKUP($CC36,申込一覧表_女子!$AH$6:$AN$75,5,0))</f>
        <v/>
      </c>
      <c r="CH36" t="str">
        <f>IF(ISERROR(VLOOKUP($CC36,申込一覧表_女子!$AH$6:$AP$75,8,0)),"",VLOOKUP($CC36,申込一覧表_女子!$AH$6:$AP$75,8,0))</f>
        <v/>
      </c>
      <c r="CI36">
        <f t="shared" si="45"/>
        <v>0</v>
      </c>
      <c r="CJ36">
        <f t="shared" si="45"/>
        <v>0</v>
      </c>
      <c r="CK36">
        <f t="shared" si="45"/>
        <v>0</v>
      </c>
      <c r="CL36">
        <f t="shared" si="45"/>
        <v>0</v>
      </c>
      <c r="CM36">
        <f t="shared" si="45"/>
        <v>0</v>
      </c>
      <c r="CN36">
        <f t="shared" si="45"/>
        <v>0</v>
      </c>
      <c r="CO36">
        <f t="shared" si="45"/>
        <v>0</v>
      </c>
      <c r="CP36">
        <f t="shared" si="45"/>
        <v>0</v>
      </c>
      <c r="CQ36">
        <f t="shared" si="45"/>
        <v>0</v>
      </c>
      <c r="CR36">
        <f t="shared" si="45"/>
        <v>0</v>
      </c>
      <c r="CS36">
        <f t="shared" si="45"/>
        <v>0</v>
      </c>
      <c r="CT36">
        <f t="shared" si="45"/>
        <v>0</v>
      </c>
      <c r="CU36" t="str">
        <f>申込一覧表_女子!AH106</f>
        <v/>
      </c>
      <c r="CV36" t="str">
        <f>IF(ISERROR(VLOOKUP($CU36,申込一覧表_女子!$AH$78:$AN$167,2,0)),"",VLOOKUP($CU36,申込一覧表_女子!$AH$78:$AN$167,2,0))</f>
        <v/>
      </c>
      <c r="CW36" t="str">
        <f>IF(ISERROR(VLOOKUP($CU36,申込一覧表_女子!$AH$78:$AN$167,7,0)),"",VLOOKUP($CU36,申込一覧表_女子!$AH$78:$AN$167,7,0))</f>
        <v xml:space="preserve">  </v>
      </c>
      <c r="CX36" t="str">
        <f>IF(ISERROR(VLOOKUP($CU36,申込一覧表_女子!$AH$78:$AP$167,9,0)),"",VLOOKUP($CU36,申込一覧表_女子!$AH$78:$AP$167,9,0))</f>
        <v/>
      </c>
      <c r="CY36">
        <f>IF(ISERROR(VLOOKUP($CU36,申込一覧表_女子!$AH$78:$AN$167,5,0)),"",VLOOKUP($CU36,申込一覧表_女子!$AH$78:$AN$167,5,0))</f>
        <v>0</v>
      </c>
      <c r="CZ36" t="str">
        <f>IF(ISERROR(VLOOKUP($CU36,申込一覧表_女子!$AH$78:$AO$167,8,0)),"",VLOOKUP($CU36,申込一覧表_女子!$AH$78:$AO$167,8,0))</f>
        <v/>
      </c>
      <c r="DA36">
        <f t="shared" si="46"/>
        <v>0</v>
      </c>
      <c r="DB36">
        <f t="shared" si="46"/>
        <v>0</v>
      </c>
      <c r="DC36">
        <f t="shared" si="46"/>
        <v>0</v>
      </c>
      <c r="DD36">
        <f t="shared" si="46"/>
        <v>0</v>
      </c>
      <c r="DE36">
        <f t="shared" si="46"/>
        <v>0</v>
      </c>
      <c r="DF36">
        <f t="shared" si="46"/>
        <v>0</v>
      </c>
      <c r="DG36">
        <f t="shared" si="46"/>
        <v>0</v>
      </c>
      <c r="DH36">
        <f t="shared" si="46"/>
        <v>0</v>
      </c>
      <c r="DI36">
        <f t="shared" si="46"/>
        <v>0</v>
      </c>
      <c r="DJ36">
        <f t="shared" si="46"/>
        <v>0</v>
      </c>
      <c r="DK36">
        <f t="shared" si="46"/>
        <v>0</v>
      </c>
      <c r="DL36">
        <f t="shared" si="46"/>
        <v>0</v>
      </c>
      <c r="DR36" t="str">
        <f t="shared" si="19"/>
        <v/>
      </c>
    </row>
    <row r="37" spans="1:122" ht="14.25" customHeight="1">
      <c r="A37" s="14" t="str">
        <f t="shared" si="20"/>
        <v/>
      </c>
      <c r="B37" s="14" t="str">
        <f t="shared" si="52"/>
        <v/>
      </c>
      <c r="C37" s="92" t="str">
        <f t="shared" si="53"/>
        <v/>
      </c>
      <c r="D37" s="85"/>
      <c r="E37" s="45" t="str">
        <f t="shared" si="54"/>
        <v/>
      </c>
      <c r="F37" s="86"/>
      <c r="G37" s="85"/>
      <c r="H37" s="85"/>
      <c r="I37" s="85"/>
      <c r="J37" s="85"/>
      <c r="K37" s="22" t="str">
        <f t="shared" si="55"/>
        <v/>
      </c>
      <c r="L37" s="17" t="str">
        <f t="shared" si="56"/>
        <v/>
      </c>
      <c r="M37" s="17" t="str">
        <f t="shared" si="3"/>
        <v>999:99.99</v>
      </c>
      <c r="O37" s="16" t="str">
        <f t="shared" si="57"/>
        <v/>
      </c>
      <c r="P37" s="16" t="str">
        <f t="shared" si="4"/>
        <v/>
      </c>
      <c r="Q37" s="16" t="str">
        <f t="shared" si="5"/>
        <v/>
      </c>
      <c r="R37" s="16" t="str">
        <f t="shared" si="24"/>
        <v/>
      </c>
      <c r="S37" s="16" t="str">
        <f t="shared" si="25"/>
        <v/>
      </c>
      <c r="T37" s="16">
        <f t="shared" si="58"/>
        <v>0</v>
      </c>
      <c r="U37" s="16">
        <f t="shared" si="59"/>
        <v>0</v>
      </c>
      <c r="V37" s="16">
        <f t="shared" si="60"/>
        <v>0</v>
      </c>
      <c r="W37" s="16">
        <f t="shared" si="61"/>
        <v>0</v>
      </c>
      <c r="X37" s="16">
        <f t="shared" si="75"/>
        <v>0</v>
      </c>
      <c r="Y37" s="16">
        <f t="shared" si="62"/>
        <v>0</v>
      </c>
      <c r="Z37" s="16">
        <f t="shared" si="63"/>
        <v>0</v>
      </c>
      <c r="AA37" s="16">
        <f t="shared" si="64"/>
        <v>0</v>
      </c>
      <c r="AB37" s="16">
        <f t="shared" si="65"/>
        <v>0</v>
      </c>
      <c r="AC37" s="16">
        <f t="shared" si="11"/>
        <v>0</v>
      </c>
      <c r="AD37" s="44" t="str">
        <f t="shared" si="76"/>
        <v/>
      </c>
      <c r="AE37" s="44" t="str">
        <f t="shared" si="77"/>
        <v/>
      </c>
      <c r="AF37" s="44" t="str">
        <f t="shared" si="78"/>
        <v/>
      </c>
      <c r="AG37" s="44" t="str">
        <f t="shared" si="79"/>
        <v/>
      </c>
      <c r="AH37" s="44">
        <f t="shared" si="67"/>
        <v>0</v>
      </c>
      <c r="AI37" s="44">
        <f t="shared" si="68"/>
        <v>0</v>
      </c>
      <c r="AJ37" s="44">
        <f t="shared" si="69"/>
        <v>0</v>
      </c>
      <c r="AK37" s="44">
        <f t="shared" si="70"/>
        <v>0</v>
      </c>
      <c r="AL37" s="44">
        <f t="shared" si="16"/>
        <v>0</v>
      </c>
      <c r="AM37" s="44" t="str">
        <f t="shared" si="17"/>
        <v/>
      </c>
      <c r="AN37" s="16">
        <f t="shared" si="18"/>
        <v>0</v>
      </c>
      <c r="AO37" s="16" t="str">
        <f t="shared" si="71"/>
        <v/>
      </c>
      <c r="AP37" s="16" t="str">
        <f t="shared" si="72"/>
        <v/>
      </c>
      <c r="AQ37" s="16" t="str">
        <f t="shared" si="73"/>
        <v/>
      </c>
      <c r="AR37" s="16" t="str">
        <f t="shared" si="74"/>
        <v/>
      </c>
      <c r="AT37" s="16" t="s">
        <v>228</v>
      </c>
      <c r="AU37" s="16"/>
      <c r="AV37" s="16">
        <f>COUNTIF(Q29:Q48,7)</f>
        <v>0</v>
      </c>
      <c r="AX37">
        <v>30</v>
      </c>
      <c r="AY37" t="str">
        <f>IF(ISERROR(VLOOKUP($AX37,申込一覧表_女子!$AH$5:$AN$167,2,0)),"",VLOOKUP($AX37,申込一覧表_女子!$AH$5:$AN$167,2,0))</f>
        <v/>
      </c>
      <c r="AZ37" t="str">
        <f>IF(ISERROR(VLOOKUP($AX37,申込一覧表_女子!$AH$5:$AN$167,7,0)),"",VLOOKUP($AX37,申込一覧表_女子!$AH$5:$AN$167,7,0))</f>
        <v/>
      </c>
      <c r="BA37" t="str">
        <f>IF(ISERROR(VLOOKUP($AX37,申込一覧表_女子!$AO$5:$AP$167,2,0)),"",VLOOKUP($AX37,申込一覧表_女子!$AO$5:$AP$167,2,0))</f>
        <v/>
      </c>
      <c r="BB37" t="str">
        <f>IF(ISERROR(VLOOKUP($AX37,申込一覧表_女子!$AH$5:$AN$167,5,0)),"",VLOOKUP($AX37,申込一覧表_女子!$AH$5:$AN$167,5,0))</f>
        <v/>
      </c>
      <c r="BC37" t="str">
        <f>IF(ISERROR(VLOOKUP($AX37,申込一覧表_女子!$AH$5:$AO$167,9,0)),"",VLOOKUP($AX37,申込一覧表_女子!$AH$5:$AO$167,9,0))</f>
        <v/>
      </c>
      <c r="BD37">
        <f t="shared" si="51"/>
        <v>0</v>
      </c>
      <c r="BE37">
        <f t="shared" si="51"/>
        <v>0</v>
      </c>
      <c r="BF37">
        <f t="shared" si="51"/>
        <v>0</v>
      </c>
      <c r="BG37">
        <f t="shared" si="51"/>
        <v>0</v>
      </c>
      <c r="BH37">
        <f t="shared" si="51"/>
        <v>0</v>
      </c>
      <c r="BI37">
        <f t="shared" si="51"/>
        <v>0</v>
      </c>
      <c r="BJ37">
        <f t="shared" si="51"/>
        <v>0</v>
      </c>
      <c r="BK37">
        <f t="shared" si="51"/>
        <v>0</v>
      </c>
      <c r="BL37">
        <f t="shared" si="51"/>
        <v>0</v>
      </c>
      <c r="BM37">
        <f t="shared" si="51"/>
        <v>0</v>
      </c>
      <c r="BN37">
        <f t="shared" si="51"/>
        <v>0</v>
      </c>
      <c r="BO37">
        <f t="shared" si="51"/>
        <v>0</v>
      </c>
      <c r="BP37" t="str">
        <f t="shared" si="42"/>
        <v/>
      </c>
      <c r="BQ37">
        <f t="shared" si="43"/>
        <v>0</v>
      </c>
      <c r="BR37" t="str">
        <f t="shared" si="50"/>
        <v/>
      </c>
      <c r="CC37">
        <v>30</v>
      </c>
      <c r="CD37" t="str">
        <f>IF(ISERROR(VLOOKUP($CC37,申込一覧表_女子!$AH$6:$AO$75,2,0)),"",VLOOKUP($CC37,申込一覧表_女子!$AH$6:$AO$75,2,0))</f>
        <v/>
      </c>
      <c r="CE37" t="str">
        <f>IF(ISERROR(VLOOKUP($CC37,申込一覧表_女子!$AH$6:$AO$75,7,0)),"",VLOOKUP($CC37,申込一覧表_女子!$AH$6:$AO$75,7,0))</f>
        <v/>
      </c>
      <c r="CF37" t="str">
        <f>IF(ISERROR(VLOOKUP($CC37,申込一覧表_女子!$AH$5:$AP$75,9,0)),"",VLOOKUP($CC37,申込一覧表_女子!$AH$5:$AP$75,9,0))</f>
        <v/>
      </c>
      <c r="CG37" t="str">
        <f>IF(ISERROR(VLOOKUP($CC37,申込一覧表_女子!$AH$6:$AN$75,5,0)),"",VLOOKUP($CC37,申込一覧表_女子!$AH$6:$AN$75,5,0))</f>
        <v/>
      </c>
      <c r="CH37" t="str">
        <f>IF(ISERROR(VLOOKUP($CC37,申込一覧表_女子!$AH$6:$AP$75,8,0)),"",VLOOKUP($CC37,申込一覧表_女子!$AH$6:$AP$75,8,0))</f>
        <v/>
      </c>
      <c r="CI37">
        <f t="shared" si="45"/>
        <v>0</v>
      </c>
      <c r="CJ37">
        <f t="shared" si="45"/>
        <v>0</v>
      </c>
      <c r="CK37">
        <f t="shared" si="45"/>
        <v>0</v>
      </c>
      <c r="CL37">
        <f t="shared" si="45"/>
        <v>0</v>
      </c>
      <c r="CM37">
        <f t="shared" si="45"/>
        <v>0</v>
      </c>
      <c r="CN37">
        <f t="shared" si="45"/>
        <v>0</v>
      </c>
      <c r="CO37">
        <f t="shared" si="45"/>
        <v>0</v>
      </c>
      <c r="CP37">
        <f t="shared" si="45"/>
        <v>0</v>
      </c>
      <c r="CQ37">
        <f t="shared" si="45"/>
        <v>0</v>
      </c>
      <c r="CR37">
        <f t="shared" si="45"/>
        <v>0</v>
      </c>
      <c r="CS37">
        <f t="shared" si="45"/>
        <v>0</v>
      </c>
      <c r="CT37">
        <f t="shared" si="45"/>
        <v>0</v>
      </c>
      <c r="CU37" t="str">
        <f>申込一覧表_女子!AH107</f>
        <v/>
      </c>
      <c r="CV37" t="str">
        <f>IF(ISERROR(VLOOKUP($CU37,申込一覧表_女子!$AH$78:$AN$167,2,0)),"",VLOOKUP($CU37,申込一覧表_女子!$AH$78:$AN$167,2,0))</f>
        <v/>
      </c>
      <c r="CW37" t="str">
        <f>IF(ISERROR(VLOOKUP($CU37,申込一覧表_女子!$AH$78:$AN$167,7,0)),"",VLOOKUP($CU37,申込一覧表_女子!$AH$78:$AN$167,7,0))</f>
        <v xml:space="preserve">  </v>
      </c>
      <c r="CX37" t="str">
        <f>IF(ISERROR(VLOOKUP($CU37,申込一覧表_女子!$AH$78:$AP$167,9,0)),"",VLOOKUP($CU37,申込一覧表_女子!$AH$78:$AP$167,9,0))</f>
        <v/>
      </c>
      <c r="CY37">
        <f>IF(ISERROR(VLOOKUP($CU37,申込一覧表_女子!$AH$78:$AN$167,5,0)),"",VLOOKUP($CU37,申込一覧表_女子!$AH$78:$AN$167,5,0))</f>
        <v>0</v>
      </c>
      <c r="CZ37" t="str">
        <f>IF(ISERROR(VLOOKUP($CU37,申込一覧表_女子!$AH$78:$AO$167,8,0)),"",VLOOKUP($CU37,申込一覧表_女子!$AH$78:$AO$167,8,0))</f>
        <v/>
      </c>
      <c r="DA37">
        <f t="shared" si="46"/>
        <v>0</v>
      </c>
      <c r="DB37">
        <f t="shared" si="46"/>
        <v>0</v>
      </c>
      <c r="DC37">
        <f t="shared" si="46"/>
        <v>0</v>
      </c>
      <c r="DD37">
        <f t="shared" si="46"/>
        <v>0</v>
      </c>
      <c r="DE37">
        <f t="shared" si="46"/>
        <v>0</v>
      </c>
      <c r="DF37">
        <f t="shared" si="46"/>
        <v>0</v>
      </c>
      <c r="DG37">
        <f t="shared" si="46"/>
        <v>0</v>
      </c>
      <c r="DH37">
        <f t="shared" si="46"/>
        <v>0</v>
      </c>
      <c r="DI37">
        <f t="shared" si="46"/>
        <v>0</v>
      </c>
      <c r="DJ37">
        <f t="shared" si="46"/>
        <v>0</v>
      </c>
      <c r="DK37">
        <f t="shared" si="46"/>
        <v>0</v>
      </c>
      <c r="DL37">
        <f t="shared" si="46"/>
        <v>0</v>
      </c>
      <c r="DR37" t="str">
        <f t="shared" si="19"/>
        <v/>
      </c>
    </row>
    <row r="38" spans="1:122" s="15" customFormat="1" ht="14.25" customHeight="1">
      <c r="A38" s="14" t="str">
        <f t="shared" si="20"/>
        <v/>
      </c>
      <c r="B38" s="14" t="str">
        <f t="shared" si="52"/>
        <v/>
      </c>
      <c r="C38" s="92" t="str">
        <f t="shared" si="53"/>
        <v/>
      </c>
      <c r="D38" s="85"/>
      <c r="E38" s="45" t="str">
        <f t="shared" si="54"/>
        <v/>
      </c>
      <c r="F38" s="86"/>
      <c r="G38" s="85"/>
      <c r="H38" s="85"/>
      <c r="I38" s="85"/>
      <c r="J38" s="85"/>
      <c r="K38" s="22" t="str">
        <f t="shared" si="55"/>
        <v/>
      </c>
      <c r="L38" s="17" t="str">
        <f t="shared" si="56"/>
        <v/>
      </c>
      <c r="M38" s="17" t="str">
        <f t="shared" si="3"/>
        <v>999:99.99</v>
      </c>
      <c r="O38" s="16" t="str">
        <f t="shared" si="57"/>
        <v/>
      </c>
      <c r="P38" s="16" t="str">
        <f t="shared" si="4"/>
        <v/>
      </c>
      <c r="Q38" s="16" t="str">
        <f t="shared" si="5"/>
        <v/>
      </c>
      <c r="R38" s="16" t="str">
        <f t="shared" si="24"/>
        <v/>
      </c>
      <c r="S38" s="16" t="str">
        <f t="shared" si="25"/>
        <v/>
      </c>
      <c r="T38" s="16">
        <f t="shared" si="58"/>
        <v>0</v>
      </c>
      <c r="U38" s="16">
        <f t="shared" si="59"/>
        <v>0</v>
      </c>
      <c r="V38" s="16">
        <f t="shared" si="60"/>
        <v>0</v>
      </c>
      <c r="W38" s="16">
        <f t="shared" si="61"/>
        <v>0</v>
      </c>
      <c r="X38" s="16">
        <f t="shared" si="75"/>
        <v>0</v>
      </c>
      <c r="Y38" s="16">
        <f t="shared" si="62"/>
        <v>0</v>
      </c>
      <c r="Z38" s="16">
        <f t="shared" si="63"/>
        <v>0</v>
      </c>
      <c r="AA38" s="16">
        <f t="shared" si="64"/>
        <v>0</v>
      </c>
      <c r="AB38" s="16">
        <f t="shared" si="65"/>
        <v>0</v>
      </c>
      <c r="AC38" s="16">
        <f t="shared" si="11"/>
        <v>0</v>
      </c>
      <c r="AD38" s="44" t="str">
        <f t="shared" si="76"/>
        <v/>
      </c>
      <c r="AE38" s="44" t="str">
        <f t="shared" si="77"/>
        <v/>
      </c>
      <c r="AF38" s="44" t="str">
        <f t="shared" si="78"/>
        <v/>
      </c>
      <c r="AG38" s="44" t="str">
        <f t="shared" si="79"/>
        <v/>
      </c>
      <c r="AH38" s="44">
        <f t="shared" si="67"/>
        <v>0</v>
      </c>
      <c r="AI38" s="44">
        <f t="shared" si="68"/>
        <v>0</v>
      </c>
      <c r="AJ38" s="44">
        <f t="shared" si="69"/>
        <v>0</v>
      </c>
      <c r="AK38" s="44">
        <f t="shared" si="70"/>
        <v>0</v>
      </c>
      <c r="AL38" s="44">
        <f t="shared" si="16"/>
        <v>0</v>
      </c>
      <c r="AM38" s="44" t="str">
        <f t="shared" si="17"/>
        <v/>
      </c>
      <c r="AN38" s="16">
        <f t="shared" si="18"/>
        <v>0</v>
      </c>
      <c r="AO38" s="16" t="str">
        <f t="shared" si="71"/>
        <v/>
      </c>
      <c r="AP38" s="16" t="str">
        <f t="shared" si="72"/>
        <v/>
      </c>
      <c r="AQ38" s="16" t="str">
        <f t="shared" si="73"/>
        <v/>
      </c>
      <c r="AR38" s="16" t="str">
        <f t="shared" si="74"/>
        <v/>
      </c>
      <c r="AS38"/>
      <c r="AT38"/>
      <c r="AX38">
        <v>31</v>
      </c>
      <c r="AY38" t="str">
        <f>IF(ISERROR(VLOOKUP($AX38,申込一覧表_女子!$AH$5:$AN$167,2,0)),"",VLOOKUP($AX38,申込一覧表_女子!$AH$5:$AN$167,2,0))</f>
        <v/>
      </c>
      <c r="AZ38" t="str">
        <f>IF(ISERROR(VLOOKUP($AX38,申込一覧表_女子!$AH$5:$AN$167,7,0)),"",VLOOKUP($AX38,申込一覧表_女子!$AH$5:$AN$167,7,0))</f>
        <v/>
      </c>
      <c r="BA38" t="str">
        <f>IF(ISERROR(VLOOKUP($AX38,申込一覧表_女子!$AO$5:$AP$167,2,0)),"",VLOOKUP($AX38,申込一覧表_女子!$AO$5:$AP$167,2,0))</f>
        <v/>
      </c>
      <c r="BB38" t="str">
        <f>IF(ISERROR(VLOOKUP($AX38,申込一覧表_女子!$AH$5:$AN$167,5,0)),"",VLOOKUP($AX38,申込一覧表_女子!$AH$5:$AN$167,5,0))</f>
        <v/>
      </c>
      <c r="BC38" t="str">
        <f>IF(ISERROR(VLOOKUP($AX38,申込一覧表_女子!$AH$5:$AO$167,9,0)),"",VLOOKUP($AX38,申込一覧表_女子!$AH$5:$AO$167,9,0))</f>
        <v/>
      </c>
      <c r="BD38">
        <f t="shared" ref="BD38:BO47" si="80">COUNTIF($AD$7:$AG$66,BD$5&amp;$AY38)</f>
        <v>0</v>
      </c>
      <c r="BE38">
        <f t="shared" si="80"/>
        <v>0</v>
      </c>
      <c r="BF38">
        <f t="shared" si="80"/>
        <v>0</v>
      </c>
      <c r="BG38">
        <f t="shared" si="80"/>
        <v>0</v>
      </c>
      <c r="BH38">
        <f t="shared" si="80"/>
        <v>0</v>
      </c>
      <c r="BI38">
        <f t="shared" si="80"/>
        <v>0</v>
      </c>
      <c r="BJ38">
        <f t="shared" si="80"/>
        <v>0</v>
      </c>
      <c r="BK38">
        <f t="shared" si="80"/>
        <v>0</v>
      </c>
      <c r="BL38">
        <f t="shared" si="80"/>
        <v>0</v>
      </c>
      <c r="BM38">
        <f t="shared" si="80"/>
        <v>0</v>
      </c>
      <c r="BN38">
        <f t="shared" si="80"/>
        <v>0</v>
      </c>
      <c r="BO38">
        <f t="shared" si="80"/>
        <v>0</v>
      </c>
      <c r="BP38" t="str">
        <f t="shared" si="42"/>
        <v/>
      </c>
      <c r="BQ38">
        <f t="shared" si="43"/>
        <v>0</v>
      </c>
      <c r="BR38" t="str">
        <f t="shared" si="50"/>
        <v/>
      </c>
      <c r="CC38">
        <v>31</v>
      </c>
      <c r="CD38" t="str">
        <f>IF(ISERROR(VLOOKUP($CC38,申込一覧表_女子!$AH$6:$AO$75,2,0)),"",VLOOKUP($CC38,申込一覧表_女子!$AH$6:$AO$75,2,0))</f>
        <v/>
      </c>
      <c r="CE38" t="str">
        <f>IF(ISERROR(VLOOKUP($CC38,申込一覧表_女子!$AH$6:$AO$75,7,0)),"",VLOOKUP($CC38,申込一覧表_女子!$AH$6:$AO$75,7,0))</f>
        <v/>
      </c>
      <c r="CF38" t="str">
        <f>IF(ISERROR(VLOOKUP($CC38,申込一覧表_女子!$AH$5:$AP$75,9,0)),"",VLOOKUP($CC38,申込一覧表_女子!$AH$5:$AP$75,9,0))</f>
        <v/>
      </c>
      <c r="CG38" t="str">
        <f>IF(ISERROR(VLOOKUP($CC38,申込一覧表_女子!$AH$6:$AN$75,5,0)),"",VLOOKUP($CC38,申込一覧表_女子!$AH$6:$AN$75,5,0))</f>
        <v/>
      </c>
      <c r="CH38" t="str">
        <f>IF(ISERROR(VLOOKUP($CC38,申込一覧表_女子!$AH$6:$AP$75,8,0)),"",VLOOKUP($CC38,申込一覧表_女子!$AH$6:$AP$75,8,0))</f>
        <v/>
      </c>
      <c r="CI38">
        <f t="shared" si="45"/>
        <v>0</v>
      </c>
      <c r="CJ38">
        <f t="shared" si="45"/>
        <v>0</v>
      </c>
      <c r="CK38">
        <f t="shared" si="45"/>
        <v>0</v>
      </c>
      <c r="CL38">
        <f t="shared" si="45"/>
        <v>0</v>
      </c>
      <c r="CM38">
        <f t="shared" si="45"/>
        <v>0</v>
      </c>
      <c r="CN38">
        <f t="shared" si="45"/>
        <v>0</v>
      </c>
      <c r="CO38">
        <f t="shared" si="45"/>
        <v>0</v>
      </c>
      <c r="CP38">
        <f t="shared" si="45"/>
        <v>0</v>
      </c>
      <c r="CQ38">
        <f t="shared" si="45"/>
        <v>0</v>
      </c>
      <c r="CR38">
        <f t="shared" si="45"/>
        <v>0</v>
      </c>
      <c r="CS38">
        <f t="shared" si="45"/>
        <v>0</v>
      </c>
      <c r="CT38">
        <f t="shared" si="45"/>
        <v>0</v>
      </c>
      <c r="CU38" t="str">
        <f>申込一覧表_女子!AH108</f>
        <v/>
      </c>
      <c r="CV38" t="str">
        <f>IF(ISERROR(VLOOKUP($CU38,申込一覧表_女子!$AH$78:$AN$167,2,0)),"",VLOOKUP($CU38,申込一覧表_女子!$AH$78:$AN$167,2,0))</f>
        <v/>
      </c>
      <c r="CW38" t="str">
        <f>IF(ISERROR(VLOOKUP($CU38,申込一覧表_女子!$AH$78:$AN$167,7,0)),"",VLOOKUP($CU38,申込一覧表_女子!$AH$78:$AN$167,7,0))</f>
        <v xml:space="preserve">  </v>
      </c>
      <c r="CX38" t="str">
        <f>IF(ISERROR(VLOOKUP($CU38,申込一覧表_女子!$AH$78:$AP$167,9,0)),"",VLOOKUP($CU38,申込一覧表_女子!$AH$78:$AP$167,9,0))</f>
        <v/>
      </c>
      <c r="CY38">
        <f>IF(ISERROR(VLOOKUP($CU38,申込一覧表_女子!$AH$78:$AN$167,5,0)),"",VLOOKUP($CU38,申込一覧表_女子!$AH$78:$AN$167,5,0))</f>
        <v>0</v>
      </c>
      <c r="CZ38" t="str">
        <f>IF(ISERROR(VLOOKUP($CU38,申込一覧表_女子!$AH$78:$AO$167,8,0)),"",VLOOKUP($CU38,申込一覧表_女子!$AH$78:$AO$167,8,0))</f>
        <v/>
      </c>
      <c r="DA38">
        <f t="shared" si="46"/>
        <v>0</v>
      </c>
      <c r="DB38">
        <f t="shared" si="46"/>
        <v>0</v>
      </c>
      <c r="DC38">
        <f t="shared" si="46"/>
        <v>0</v>
      </c>
      <c r="DD38">
        <f t="shared" si="46"/>
        <v>0</v>
      </c>
      <c r="DE38">
        <f t="shared" si="46"/>
        <v>0</v>
      </c>
      <c r="DF38">
        <f t="shared" si="46"/>
        <v>0</v>
      </c>
      <c r="DG38">
        <f t="shared" si="46"/>
        <v>0</v>
      </c>
      <c r="DH38">
        <f t="shared" si="46"/>
        <v>0</v>
      </c>
      <c r="DI38">
        <f t="shared" si="46"/>
        <v>0</v>
      </c>
      <c r="DJ38">
        <f t="shared" si="46"/>
        <v>0</v>
      </c>
      <c r="DK38">
        <f t="shared" si="46"/>
        <v>0</v>
      </c>
      <c r="DL38">
        <f t="shared" si="46"/>
        <v>0</v>
      </c>
      <c r="DR38" t="str">
        <f t="shared" si="19"/>
        <v/>
      </c>
    </row>
    <row r="39" spans="1:122" ht="14.25" customHeight="1">
      <c r="A39" s="14" t="str">
        <f t="shared" si="20"/>
        <v/>
      </c>
      <c r="B39" s="14" t="str">
        <f t="shared" si="52"/>
        <v/>
      </c>
      <c r="C39" s="92" t="str">
        <f t="shared" si="53"/>
        <v/>
      </c>
      <c r="D39" s="85"/>
      <c r="E39" s="45" t="str">
        <f t="shared" si="54"/>
        <v/>
      </c>
      <c r="F39" s="86"/>
      <c r="G39" s="85"/>
      <c r="H39" s="85"/>
      <c r="I39" s="85"/>
      <c r="J39" s="85"/>
      <c r="K39" s="22" t="str">
        <f t="shared" si="55"/>
        <v/>
      </c>
      <c r="L39" s="17" t="str">
        <f t="shared" si="56"/>
        <v/>
      </c>
      <c r="M39" s="17" t="str">
        <f t="shared" ref="M39:M48" si="81">IF(F39="","999:99.99"," "&amp;LEFT(RIGHT("        "&amp;TEXT(F39,"0.00"),7),2)&amp;":"&amp;RIGHT(TEXT(F39,"0.00"),5))</f>
        <v>999:99.99</v>
      </c>
      <c r="O39" s="16" t="str">
        <f t="shared" si="57"/>
        <v/>
      </c>
      <c r="P39" s="16" t="str">
        <f t="shared" si="4"/>
        <v/>
      </c>
      <c r="Q39" s="16" t="str">
        <f t="shared" si="5"/>
        <v/>
      </c>
      <c r="R39" s="16" t="str">
        <f t="shared" si="24"/>
        <v/>
      </c>
      <c r="S39" s="16" t="str">
        <f t="shared" si="25"/>
        <v/>
      </c>
      <c r="T39" s="16">
        <f t="shared" si="58"/>
        <v>0</v>
      </c>
      <c r="U39" s="16">
        <f t="shared" si="59"/>
        <v>0</v>
      </c>
      <c r="V39" s="16">
        <f t="shared" si="60"/>
        <v>0</v>
      </c>
      <c r="W39" s="16">
        <f t="shared" si="61"/>
        <v>0</v>
      </c>
      <c r="X39" s="16">
        <f t="shared" si="75"/>
        <v>0</v>
      </c>
      <c r="Y39" s="16">
        <f t="shared" si="62"/>
        <v>0</v>
      </c>
      <c r="Z39" s="16">
        <f t="shared" si="63"/>
        <v>0</v>
      </c>
      <c r="AA39" s="16">
        <f t="shared" si="64"/>
        <v>0</v>
      </c>
      <c r="AB39" s="16">
        <f t="shared" si="65"/>
        <v>0</v>
      </c>
      <c r="AC39" s="16">
        <f t="shared" ref="AC39:AC66" si="82">IF(SUM(Y39:AB39)=0,0,IF(SUM(Y39:AB39)=20,5,IF(SUM(Y39:AB39)=10,9,3)))</f>
        <v>0</v>
      </c>
      <c r="AD39" s="44" t="str">
        <f t="shared" si="76"/>
        <v/>
      </c>
      <c r="AE39" s="44" t="str">
        <f t="shared" si="77"/>
        <v/>
      </c>
      <c r="AF39" s="44" t="str">
        <f t="shared" si="78"/>
        <v/>
      </c>
      <c r="AG39" s="44" t="str">
        <f t="shared" si="79"/>
        <v/>
      </c>
      <c r="AH39" s="44">
        <f t="shared" si="67"/>
        <v>0</v>
      </c>
      <c r="AI39" s="44">
        <f t="shared" si="68"/>
        <v>0</v>
      </c>
      <c r="AJ39" s="44">
        <f t="shared" si="69"/>
        <v>0</v>
      </c>
      <c r="AK39" s="44">
        <f t="shared" si="70"/>
        <v>0</v>
      </c>
      <c r="AL39" s="44">
        <f t="shared" ref="AL39:AL66" si="83">IF(OR(AH39&gt;1,AI39&gt;1,AJ39&gt;1,AK39&gt;1),1,0)</f>
        <v>0</v>
      </c>
      <c r="AM39" s="44" t="str">
        <f t="shared" ref="AM39:AM70" si="84">IF(D39="","",TEXT(O39,"00")&amp;C39)</f>
        <v/>
      </c>
      <c r="AN39" s="16">
        <f t="shared" ref="AN39:AN66" si="85">IF(AM39="",0,COUNTIF($AM$7:$AM$66,AM39))</f>
        <v>0</v>
      </c>
      <c r="AO39" s="16" t="str">
        <f t="shared" si="71"/>
        <v/>
      </c>
      <c r="AP39" s="16" t="str">
        <f t="shared" si="72"/>
        <v/>
      </c>
      <c r="AQ39" s="16" t="str">
        <f t="shared" si="73"/>
        <v/>
      </c>
      <c r="AR39" s="16" t="str">
        <f t="shared" si="74"/>
        <v/>
      </c>
      <c r="AX39">
        <v>32</v>
      </c>
      <c r="AY39" t="str">
        <f>IF(ISERROR(VLOOKUP($AX39,申込一覧表_女子!$AH$5:$AN$167,2,0)),"",VLOOKUP($AX39,申込一覧表_女子!$AH$5:$AN$167,2,0))</f>
        <v/>
      </c>
      <c r="AZ39" t="str">
        <f>IF(ISERROR(VLOOKUP($AX39,申込一覧表_女子!$AH$5:$AN$167,7,0)),"",VLOOKUP($AX39,申込一覧表_女子!$AH$5:$AN$167,7,0))</f>
        <v/>
      </c>
      <c r="BA39" t="str">
        <f>IF(ISERROR(VLOOKUP($AX39,申込一覧表_女子!$AO$5:$AP$167,2,0)),"",VLOOKUP($AX39,申込一覧表_女子!$AO$5:$AP$167,2,0))</f>
        <v/>
      </c>
      <c r="BB39" t="str">
        <f>IF(ISERROR(VLOOKUP($AX39,申込一覧表_女子!$AH$5:$AN$167,5,0)),"",VLOOKUP($AX39,申込一覧表_女子!$AH$5:$AN$167,5,0))</f>
        <v/>
      </c>
      <c r="BC39" t="str">
        <f>IF(ISERROR(VLOOKUP($AX39,申込一覧表_女子!$AH$5:$AO$167,9,0)),"",VLOOKUP($AX39,申込一覧表_女子!$AH$5:$AO$167,9,0))</f>
        <v/>
      </c>
      <c r="BD39">
        <f t="shared" si="80"/>
        <v>0</v>
      </c>
      <c r="BE39">
        <f t="shared" si="80"/>
        <v>0</v>
      </c>
      <c r="BF39">
        <f t="shared" si="80"/>
        <v>0</v>
      </c>
      <c r="BG39">
        <f t="shared" si="80"/>
        <v>0</v>
      </c>
      <c r="BH39">
        <f t="shared" si="80"/>
        <v>0</v>
      </c>
      <c r="BI39">
        <f t="shared" si="80"/>
        <v>0</v>
      </c>
      <c r="BJ39">
        <f t="shared" si="80"/>
        <v>0</v>
      </c>
      <c r="BK39">
        <f t="shared" si="80"/>
        <v>0</v>
      </c>
      <c r="BL39">
        <f t="shared" si="80"/>
        <v>0</v>
      </c>
      <c r="BM39">
        <f t="shared" si="80"/>
        <v>0</v>
      </c>
      <c r="BN39">
        <f t="shared" si="80"/>
        <v>0</v>
      </c>
      <c r="BO39">
        <f t="shared" si="80"/>
        <v>0</v>
      </c>
      <c r="BP39" t="str">
        <f t="shared" si="42"/>
        <v/>
      </c>
      <c r="BQ39">
        <f t="shared" si="43"/>
        <v>0</v>
      </c>
      <c r="BR39" t="str">
        <f t="shared" si="50"/>
        <v/>
      </c>
      <c r="CC39">
        <v>32</v>
      </c>
      <c r="CD39" t="str">
        <f>IF(ISERROR(VLOOKUP($CC39,申込一覧表_女子!$AH$6:$AO$75,2,0)),"",VLOOKUP($CC39,申込一覧表_女子!$AH$6:$AO$75,2,0))</f>
        <v/>
      </c>
      <c r="CE39" t="str">
        <f>IF(ISERROR(VLOOKUP($CC39,申込一覧表_女子!$AH$6:$AO$75,7,0)),"",VLOOKUP($CC39,申込一覧表_女子!$AH$6:$AO$75,7,0))</f>
        <v/>
      </c>
      <c r="CF39" t="str">
        <f>IF(ISERROR(VLOOKUP($CC39,申込一覧表_女子!$AH$5:$AP$75,9,0)),"",VLOOKUP($CC39,申込一覧表_女子!$AH$5:$AP$75,9,0))</f>
        <v/>
      </c>
      <c r="CG39" t="str">
        <f>IF(ISERROR(VLOOKUP($CC39,申込一覧表_女子!$AH$6:$AN$75,5,0)),"",VLOOKUP($CC39,申込一覧表_女子!$AH$6:$AN$75,5,0))</f>
        <v/>
      </c>
      <c r="CH39" t="str">
        <f>IF(ISERROR(VLOOKUP($CC39,申込一覧表_女子!$AH$6:$AP$75,8,0)),"",VLOOKUP($CC39,申込一覧表_女子!$AH$6:$AP$75,8,0))</f>
        <v/>
      </c>
      <c r="CI39">
        <f t="shared" si="45"/>
        <v>0</v>
      </c>
      <c r="CJ39">
        <f t="shared" si="45"/>
        <v>0</v>
      </c>
      <c r="CK39">
        <f t="shared" si="45"/>
        <v>0</v>
      </c>
      <c r="CL39">
        <f t="shared" si="45"/>
        <v>0</v>
      </c>
      <c r="CM39">
        <f t="shared" si="45"/>
        <v>0</v>
      </c>
      <c r="CN39">
        <f t="shared" si="45"/>
        <v>0</v>
      </c>
      <c r="CO39">
        <f t="shared" si="45"/>
        <v>0</v>
      </c>
      <c r="CP39">
        <f t="shared" si="45"/>
        <v>0</v>
      </c>
      <c r="CQ39">
        <f t="shared" si="45"/>
        <v>0</v>
      </c>
      <c r="CR39">
        <f t="shared" si="45"/>
        <v>0</v>
      </c>
      <c r="CS39">
        <f t="shared" si="45"/>
        <v>0</v>
      </c>
      <c r="CT39">
        <f t="shared" si="45"/>
        <v>0</v>
      </c>
      <c r="CU39" t="str">
        <f>申込一覧表_女子!AH109</f>
        <v/>
      </c>
      <c r="CV39" t="str">
        <f>IF(ISERROR(VLOOKUP($CU39,申込一覧表_女子!$AH$78:$AN$167,2,0)),"",VLOOKUP($CU39,申込一覧表_女子!$AH$78:$AN$167,2,0))</f>
        <v/>
      </c>
      <c r="CW39" t="str">
        <f>IF(ISERROR(VLOOKUP($CU39,申込一覧表_女子!$AH$78:$AN$167,7,0)),"",VLOOKUP($CU39,申込一覧表_女子!$AH$78:$AN$167,7,0))</f>
        <v xml:space="preserve">  </v>
      </c>
      <c r="CX39" t="str">
        <f>IF(ISERROR(VLOOKUP($CU39,申込一覧表_女子!$AH$78:$AP$167,9,0)),"",VLOOKUP($CU39,申込一覧表_女子!$AH$78:$AP$167,9,0))</f>
        <v/>
      </c>
      <c r="CY39">
        <f>IF(ISERROR(VLOOKUP($CU39,申込一覧表_女子!$AH$78:$AN$167,5,0)),"",VLOOKUP($CU39,申込一覧表_女子!$AH$78:$AN$167,5,0))</f>
        <v>0</v>
      </c>
      <c r="CZ39" t="str">
        <f>IF(ISERROR(VLOOKUP($CU39,申込一覧表_女子!$AH$78:$AO$167,8,0)),"",VLOOKUP($CU39,申込一覧表_女子!$AH$78:$AO$167,8,0))</f>
        <v/>
      </c>
      <c r="DA39">
        <f t="shared" si="46"/>
        <v>0</v>
      </c>
      <c r="DB39">
        <f t="shared" si="46"/>
        <v>0</v>
      </c>
      <c r="DC39">
        <f t="shared" si="46"/>
        <v>0</v>
      </c>
      <c r="DD39">
        <f t="shared" si="46"/>
        <v>0</v>
      </c>
      <c r="DE39">
        <f t="shared" si="46"/>
        <v>0</v>
      </c>
      <c r="DF39">
        <f t="shared" si="46"/>
        <v>0</v>
      </c>
      <c r="DG39">
        <f t="shared" si="46"/>
        <v>0</v>
      </c>
      <c r="DH39">
        <f t="shared" si="46"/>
        <v>0</v>
      </c>
      <c r="DI39">
        <f t="shared" si="46"/>
        <v>0</v>
      </c>
      <c r="DJ39">
        <f t="shared" si="46"/>
        <v>0</v>
      </c>
      <c r="DK39">
        <f t="shared" si="46"/>
        <v>0</v>
      </c>
      <c r="DL39">
        <f t="shared" si="46"/>
        <v>0</v>
      </c>
      <c r="DR39" t="str">
        <f t="shared" ref="DR39:DR70" si="86">IF(C39="","",VLOOKUP(C39,$DS$7:$DT$13,2,1))</f>
        <v/>
      </c>
    </row>
    <row r="40" spans="1:122" ht="14.25" customHeight="1">
      <c r="A40" s="14" t="str">
        <f t="shared" ref="A40:A66" si="87">IF(G40="","",A39+1)</f>
        <v/>
      </c>
      <c r="B40" s="14" t="str">
        <f t="shared" si="52"/>
        <v/>
      </c>
      <c r="C40" s="92" t="str">
        <f t="shared" si="53"/>
        <v/>
      </c>
      <c r="D40" s="85"/>
      <c r="E40" s="45" t="str">
        <f t="shared" si="54"/>
        <v/>
      </c>
      <c r="F40" s="86"/>
      <c r="G40" s="85"/>
      <c r="H40" s="85"/>
      <c r="I40" s="85"/>
      <c r="J40" s="85"/>
      <c r="K40" s="22" t="str">
        <f t="shared" si="55"/>
        <v/>
      </c>
      <c r="L40" s="17" t="str">
        <f t="shared" si="56"/>
        <v/>
      </c>
      <c r="M40" s="17" t="str">
        <f t="shared" si="81"/>
        <v>999:99.99</v>
      </c>
      <c r="O40" s="16" t="str">
        <f t="shared" si="57"/>
        <v/>
      </c>
      <c r="P40" s="16" t="str">
        <f t="shared" si="4"/>
        <v/>
      </c>
      <c r="Q40" s="16" t="str">
        <f t="shared" si="5"/>
        <v/>
      </c>
      <c r="R40" s="16" t="str">
        <f t="shared" si="24"/>
        <v/>
      </c>
      <c r="S40" s="16" t="str">
        <f t="shared" si="25"/>
        <v/>
      </c>
      <c r="T40" s="16">
        <f t="shared" si="58"/>
        <v>0</v>
      </c>
      <c r="U40" s="16">
        <f t="shared" si="59"/>
        <v>0</v>
      </c>
      <c r="V40" s="16">
        <f t="shared" si="60"/>
        <v>0</v>
      </c>
      <c r="W40" s="16">
        <f t="shared" si="61"/>
        <v>0</v>
      </c>
      <c r="X40" s="16">
        <f t="shared" si="75"/>
        <v>0</v>
      </c>
      <c r="Y40" s="16">
        <f t="shared" si="62"/>
        <v>0</v>
      </c>
      <c r="Z40" s="16">
        <f t="shared" si="63"/>
        <v>0</v>
      </c>
      <c r="AA40" s="16">
        <f t="shared" si="64"/>
        <v>0</v>
      </c>
      <c r="AB40" s="16">
        <f t="shared" si="65"/>
        <v>0</v>
      </c>
      <c r="AC40" s="16">
        <f t="shared" si="82"/>
        <v>0</v>
      </c>
      <c r="AD40" s="44" t="str">
        <f t="shared" si="76"/>
        <v/>
      </c>
      <c r="AE40" s="44" t="str">
        <f t="shared" si="77"/>
        <v/>
      </c>
      <c r="AF40" s="44" t="str">
        <f t="shared" si="78"/>
        <v/>
      </c>
      <c r="AG40" s="44" t="str">
        <f t="shared" si="79"/>
        <v/>
      </c>
      <c r="AH40" s="44">
        <f t="shared" si="67"/>
        <v>0</v>
      </c>
      <c r="AI40" s="44">
        <f t="shared" si="68"/>
        <v>0</v>
      </c>
      <c r="AJ40" s="44">
        <f t="shared" si="69"/>
        <v>0</v>
      </c>
      <c r="AK40" s="44">
        <f t="shared" si="70"/>
        <v>0</v>
      </c>
      <c r="AL40" s="44">
        <f t="shared" si="83"/>
        <v>0</v>
      </c>
      <c r="AM40" s="44" t="str">
        <f t="shared" si="84"/>
        <v/>
      </c>
      <c r="AN40" s="16">
        <f t="shared" si="85"/>
        <v>0</v>
      </c>
      <c r="AO40" s="16" t="str">
        <f t="shared" si="71"/>
        <v/>
      </c>
      <c r="AP40" s="16" t="str">
        <f t="shared" si="72"/>
        <v/>
      </c>
      <c r="AQ40" s="16" t="str">
        <f t="shared" si="73"/>
        <v/>
      </c>
      <c r="AR40" s="16" t="str">
        <f t="shared" si="74"/>
        <v/>
      </c>
      <c r="AX40">
        <v>33</v>
      </c>
      <c r="AY40" t="str">
        <f>IF(ISERROR(VLOOKUP($AX40,申込一覧表_女子!$AH$5:$AN$167,2,0)),"",VLOOKUP($AX40,申込一覧表_女子!$AH$5:$AN$167,2,0))</f>
        <v/>
      </c>
      <c r="AZ40" t="str">
        <f>IF(ISERROR(VLOOKUP($AX40,申込一覧表_女子!$AH$5:$AN$167,7,0)),"",VLOOKUP($AX40,申込一覧表_女子!$AH$5:$AN$167,7,0))</f>
        <v/>
      </c>
      <c r="BA40" t="str">
        <f>IF(ISERROR(VLOOKUP($AX40,申込一覧表_女子!$AO$5:$AP$167,2,0)),"",VLOOKUP($AX40,申込一覧表_女子!$AO$5:$AP$167,2,0))</f>
        <v/>
      </c>
      <c r="BB40" t="str">
        <f>IF(ISERROR(VLOOKUP($AX40,申込一覧表_女子!$AH$5:$AN$167,5,0)),"",VLOOKUP($AX40,申込一覧表_女子!$AH$5:$AN$167,5,0))</f>
        <v/>
      </c>
      <c r="BC40" t="str">
        <f>IF(ISERROR(VLOOKUP($AX40,申込一覧表_女子!$AH$5:$AO$167,9,0)),"",VLOOKUP($AX40,申込一覧表_女子!$AH$5:$AO$167,9,0))</f>
        <v/>
      </c>
      <c r="BD40">
        <f t="shared" si="80"/>
        <v>0</v>
      </c>
      <c r="BE40">
        <f t="shared" si="80"/>
        <v>0</v>
      </c>
      <c r="BF40">
        <f t="shared" si="80"/>
        <v>0</v>
      </c>
      <c r="BG40">
        <f t="shared" si="80"/>
        <v>0</v>
      </c>
      <c r="BH40">
        <f t="shared" si="80"/>
        <v>0</v>
      </c>
      <c r="BI40">
        <f t="shared" si="80"/>
        <v>0</v>
      </c>
      <c r="BJ40">
        <f t="shared" si="80"/>
        <v>0</v>
      </c>
      <c r="BK40">
        <f t="shared" si="80"/>
        <v>0</v>
      </c>
      <c r="BL40">
        <f t="shared" si="80"/>
        <v>0</v>
      </c>
      <c r="BM40">
        <f t="shared" si="80"/>
        <v>0</v>
      </c>
      <c r="BN40">
        <f t="shared" si="80"/>
        <v>0</v>
      </c>
      <c r="BO40">
        <f t="shared" si="80"/>
        <v>0</v>
      </c>
      <c r="BP40" t="str">
        <f t="shared" si="42"/>
        <v/>
      </c>
      <c r="BQ40">
        <f t="shared" si="43"/>
        <v>0</v>
      </c>
      <c r="BR40" t="str">
        <f t="shared" si="50"/>
        <v/>
      </c>
      <c r="CC40">
        <v>33</v>
      </c>
      <c r="CD40" t="str">
        <f>IF(ISERROR(VLOOKUP($CC40,申込一覧表_女子!$AH$6:$AO$75,2,0)),"",VLOOKUP($CC40,申込一覧表_女子!$AH$6:$AO$75,2,0))</f>
        <v/>
      </c>
      <c r="CE40" t="str">
        <f>IF(ISERROR(VLOOKUP($CC40,申込一覧表_女子!$AH$6:$AO$75,7,0)),"",VLOOKUP($CC40,申込一覧表_女子!$AH$6:$AO$75,7,0))</f>
        <v/>
      </c>
      <c r="CF40" t="str">
        <f>IF(ISERROR(VLOOKUP($CC40,申込一覧表_女子!$AH$5:$AP$75,9,0)),"",VLOOKUP($CC40,申込一覧表_女子!$AH$5:$AP$75,9,0))</f>
        <v/>
      </c>
      <c r="CG40" t="str">
        <f>IF(ISERROR(VLOOKUP($CC40,申込一覧表_女子!$AH$6:$AN$75,5,0)),"",VLOOKUP($CC40,申込一覧表_女子!$AH$6:$AN$75,5,0))</f>
        <v/>
      </c>
      <c r="CH40" t="str">
        <f>IF(ISERROR(VLOOKUP($CC40,申込一覧表_女子!$AH$6:$AP$75,8,0)),"",VLOOKUP($CC40,申込一覧表_女子!$AH$6:$AP$75,8,0))</f>
        <v/>
      </c>
      <c r="CI40">
        <f t="shared" si="45"/>
        <v>0</v>
      </c>
      <c r="CJ40">
        <f t="shared" si="45"/>
        <v>0</v>
      </c>
      <c r="CK40">
        <f t="shared" si="45"/>
        <v>0</v>
      </c>
      <c r="CL40">
        <f t="shared" si="45"/>
        <v>0</v>
      </c>
      <c r="CM40">
        <f t="shared" si="45"/>
        <v>0</v>
      </c>
      <c r="CN40">
        <f t="shared" si="45"/>
        <v>0</v>
      </c>
      <c r="CO40">
        <f t="shared" si="45"/>
        <v>0</v>
      </c>
      <c r="CP40">
        <f t="shared" si="45"/>
        <v>0</v>
      </c>
      <c r="CQ40">
        <f t="shared" si="45"/>
        <v>0</v>
      </c>
      <c r="CR40">
        <f t="shared" si="45"/>
        <v>0</v>
      </c>
      <c r="CS40">
        <f t="shared" si="45"/>
        <v>0</v>
      </c>
      <c r="CT40">
        <f t="shared" si="45"/>
        <v>0</v>
      </c>
      <c r="CU40" t="str">
        <f>申込一覧表_女子!AH110</f>
        <v/>
      </c>
      <c r="CV40" t="str">
        <f>IF(ISERROR(VLOOKUP($CU40,申込一覧表_女子!$AH$78:$AN$167,2,0)),"",VLOOKUP($CU40,申込一覧表_女子!$AH$78:$AN$167,2,0))</f>
        <v/>
      </c>
      <c r="CW40" t="str">
        <f>IF(ISERROR(VLOOKUP($CU40,申込一覧表_女子!$AH$78:$AN$167,7,0)),"",VLOOKUP($CU40,申込一覧表_女子!$AH$78:$AN$167,7,0))</f>
        <v xml:space="preserve">  </v>
      </c>
      <c r="CX40" t="str">
        <f>IF(ISERROR(VLOOKUP($CU40,申込一覧表_女子!$AH$78:$AP$167,9,0)),"",VLOOKUP($CU40,申込一覧表_女子!$AH$78:$AP$167,9,0))</f>
        <v/>
      </c>
      <c r="CY40">
        <f>IF(ISERROR(VLOOKUP($CU40,申込一覧表_女子!$AH$78:$AN$167,5,0)),"",VLOOKUP($CU40,申込一覧表_女子!$AH$78:$AN$167,5,0))</f>
        <v>0</v>
      </c>
      <c r="CZ40" t="str">
        <f>IF(ISERROR(VLOOKUP($CU40,申込一覧表_女子!$AH$78:$AO$167,8,0)),"",VLOOKUP($CU40,申込一覧表_女子!$AH$78:$AO$167,8,0))</f>
        <v/>
      </c>
      <c r="DA40">
        <f t="shared" si="46"/>
        <v>0</v>
      </c>
      <c r="DB40">
        <f t="shared" si="46"/>
        <v>0</v>
      </c>
      <c r="DC40">
        <f t="shared" si="46"/>
        <v>0</v>
      </c>
      <c r="DD40">
        <f t="shared" si="46"/>
        <v>0</v>
      </c>
      <c r="DE40">
        <f t="shared" si="46"/>
        <v>0</v>
      </c>
      <c r="DF40">
        <f t="shared" si="46"/>
        <v>0</v>
      </c>
      <c r="DG40">
        <f t="shared" si="46"/>
        <v>0</v>
      </c>
      <c r="DH40">
        <f t="shared" si="46"/>
        <v>0</v>
      </c>
      <c r="DI40">
        <f t="shared" si="46"/>
        <v>0</v>
      </c>
      <c r="DJ40">
        <f t="shared" si="46"/>
        <v>0</v>
      </c>
      <c r="DK40">
        <f t="shared" si="46"/>
        <v>0</v>
      </c>
      <c r="DL40">
        <f t="shared" si="46"/>
        <v>0</v>
      </c>
      <c r="DR40" t="str">
        <f t="shared" si="86"/>
        <v/>
      </c>
    </row>
    <row r="41" spans="1:122" ht="14.25" customHeight="1">
      <c r="A41" s="14" t="str">
        <f t="shared" si="87"/>
        <v/>
      </c>
      <c r="B41" s="14" t="str">
        <f t="shared" si="52"/>
        <v/>
      </c>
      <c r="C41" s="92" t="str">
        <f t="shared" si="53"/>
        <v/>
      </c>
      <c r="D41" s="85"/>
      <c r="E41" s="45" t="str">
        <f t="shared" si="54"/>
        <v/>
      </c>
      <c r="F41" s="86"/>
      <c r="G41" s="85"/>
      <c r="H41" s="85"/>
      <c r="I41" s="85"/>
      <c r="J41" s="85"/>
      <c r="K41" s="22" t="str">
        <f t="shared" si="55"/>
        <v/>
      </c>
      <c r="L41" s="17" t="str">
        <f t="shared" si="56"/>
        <v/>
      </c>
      <c r="M41" s="17" t="str">
        <f t="shared" si="81"/>
        <v>999:99.99</v>
      </c>
      <c r="O41" s="16" t="str">
        <f t="shared" si="57"/>
        <v/>
      </c>
      <c r="P41" s="16" t="str">
        <f t="shared" si="4"/>
        <v/>
      </c>
      <c r="Q41" s="16" t="str">
        <f t="shared" si="5"/>
        <v/>
      </c>
      <c r="R41" s="16" t="str">
        <f t="shared" si="24"/>
        <v/>
      </c>
      <c r="S41" s="16" t="str">
        <f t="shared" si="25"/>
        <v/>
      </c>
      <c r="T41" s="16">
        <f t="shared" si="58"/>
        <v>0</v>
      </c>
      <c r="U41" s="16">
        <f t="shared" si="59"/>
        <v>0</v>
      </c>
      <c r="V41" s="16">
        <f t="shared" si="60"/>
        <v>0</v>
      </c>
      <c r="W41" s="16">
        <f t="shared" si="61"/>
        <v>0</v>
      </c>
      <c r="X41" s="16">
        <f t="shared" si="75"/>
        <v>0</v>
      </c>
      <c r="Y41" s="16">
        <f t="shared" si="62"/>
        <v>0</v>
      </c>
      <c r="Z41" s="16">
        <f t="shared" si="63"/>
        <v>0</v>
      </c>
      <c r="AA41" s="16">
        <f t="shared" si="64"/>
        <v>0</v>
      </c>
      <c r="AB41" s="16">
        <f t="shared" si="65"/>
        <v>0</v>
      </c>
      <c r="AC41" s="16">
        <f t="shared" si="82"/>
        <v>0</v>
      </c>
      <c r="AD41" s="44" t="str">
        <f t="shared" si="76"/>
        <v/>
      </c>
      <c r="AE41" s="44" t="str">
        <f t="shared" si="77"/>
        <v/>
      </c>
      <c r="AF41" s="44" t="str">
        <f t="shared" si="78"/>
        <v/>
      </c>
      <c r="AG41" s="44" t="str">
        <f t="shared" si="79"/>
        <v/>
      </c>
      <c r="AH41" s="44">
        <f t="shared" si="67"/>
        <v>0</v>
      </c>
      <c r="AI41" s="44">
        <f t="shared" si="68"/>
        <v>0</v>
      </c>
      <c r="AJ41" s="44">
        <f t="shared" si="69"/>
        <v>0</v>
      </c>
      <c r="AK41" s="44">
        <f t="shared" si="70"/>
        <v>0</v>
      </c>
      <c r="AL41" s="44">
        <f t="shared" si="83"/>
        <v>0</v>
      </c>
      <c r="AM41" s="44" t="str">
        <f t="shared" si="84"/>
        <v/>
      </c>
      <c r="AN41" s="16">
        <f t="shared" si="85"/>
        <v>0</v>
      </c>
      <c r="AO41" s="16" t="str">
        <f t="shared" si="71"/>
        <v/>
      </c>
      <c r="AP41" s="16" t="str">
        <f t="shared" si="72"/>
        <v/>
      </c>
      <c r="AQ41" s="16" t="str">
        <f t="shared" si="73"/>
        <v/>
      </c>
      <c r="AR41" s="16" t="str">
        <f t="shared" si="74"/>
        <v/>
      </c>
      <c r="AX41">
        <v>34</v>
      </c>
      <c r="AY41" t="str">
        <f>IF(ISERROR(VLOOKUP($AX41,申込一覧表_女子!$AH$5:$AN$167,2,0)),"",VLOOKUP($AX41,申込一覧表_女子!$AH$5:$AN$167,2,0))</f>
        <v/>
      </c>
      <c r="AZ41" t="str">
        <f>IF(ISERROR(VLOOKUP($AX41,申込一覧表_女子!$AH$5:$AN$167,7,0)),"",VLOOKUP($AX41,申込一覧表_女子!$AH$5:$AN$167,7,0))</f>
        <v/>
      </c>
      <c r="BA41" t="str">
        <f>IF(ISERROR(VLOOKUP($AX41,申込一覧表_女子!$AO$5:$AP$167,2,0)),"",VLOOKUP($AX41,申込一覧表_女子!$AO$5:$AP$167,2,0))</f>
        <v/>
      </c>
      <c r="BB41" t="str">
        <f>IF(ISERROR(VLOOKUP($AX41,申込一覧表_女子!$AH$5:$AN$167,5,0)),"",VLOOKUP($AX41,申込一覧表_女子!$AH$5:$AN$167,5,0))</f>
        <v/>
      </c>
      <c r="BC41" t="str">
        <f>IF(ISERROR(VLOOKUP($AX41,申込一覧表_女子!$AH$5:$AO$167,9,0)),"",VLOOKUP($AX41,申込一覧表_女子!$AH$5:$AO$167,9,0))</f>
        <v/>
      </c>
      <c r="BD41">
        <f t="shared" si="80"/>
        <v>0</v>
      </c>
      <c r="BE41">
        <f t="shared" si="80"/>
        <v>0</v>
      </c>
      <c r="BF41">
        <f t="shared" si="80"/>
        <v>0</v>
      </c>
      <c r="BG41">
        <f t="shared" si="80"/>
        <v>0</v>
      </c>
      <c r="BH41">
        <f t="shared" si="80"/>
        <v>0</v>
      </c>
      <c r="BI41">
        <f t="shared" si="80"/>
        <v>0</v>
      </c>
      <c r="BJ41">
        <f t="shared" si="80"/>
        <v>0</v>
      </c>
      <c r="BK41">
        <f t="shared" si="80"/>
        <v>0</v>
      </c>
      <c r="BL41">
        <f t="shared" si="80"/>
        <v>0</v>
      </c>
      <c r="BM41">
        <f t="shared" si="80"/>
        <v>0</v>
      </c>
      <c r="BN41">
        <f t="shared" si="80"/>
        <v>0</v>
      </c>
      <c r="BO41">
        <f t="shared" si="80"/>
        <v>0</v>
      </c>
      <c r="BP41" t="str">
        <f t="shared" si="42"/>
        <v/>
      </c>
      <c r="BQ41">
        <f t="shared" si="43"/>
        <v>0</v>
      </c>
      <c r="BR41" t="str">
        <f t="shared" si="50"/>
        <v/>
      </c>
      <c r="CC41">
        <v>34</v>
      </c>
      <c r="CD41" t="str">
        <f>IF(ISERROR(VLOOKUP($CC41,申込一覧表_女子!$AH$6:$AO$75,2,0)),"",VLOOKUP($CC41,申込一覧表_女子!$AH$6:$AO$75,2,0))</f>
        <v/>
      </c>
      <c r="CE41" t="str">
        <f>IF(ISERROR(VLOOKUP($CC41,申込一覧表_女子!$AH$6:$AO$75,7,0)),"",VLOOKUP($CC41,申込一覧表_女子!$AH$6:$AO$75,7,0))</f>
        <v/>
      </c>
      <c r="CF41" t="str">
        <f>IF(ISERROR(VLOOKUP($CC41,申込一覧表_女子!$AH$5:$AP$75,9,0)),"",VLOOKUP($CC41,申込一覧表_女子!$AH$5:$AP$75,9,0))</f>
        <v/>
      </c>
      <c r="CG41" t="str">
        <f>IF(ISERROR(VLOOKUP($CC41,申込一覧表_女子!$AH$6:$AN$75,5,0)),"",VLOOKUP($CC41,申込一覧表_女子!$AH$6:$AN$75,5,0))</f>
        <v/>
      </c>
      <c r="CH41" t="str">
        <f>IF(ISERROR(VLOOKUP($CC41,申込一覧表_女子!$AH$6:$AP$75,8,0)),"",VLOOKUP($CC41,申込一覧表_女子!$AH$6:$AP$75,8,0))</f>
        <v/>
      </c>
      <c r="CI41">
        <f t="shared" ref="CI41:CT62" si="88">COUNTIF($AD$7:$AG$66,CI$5&amp;$CD41)</f>
        <v>0</v>
      </c>
      <c r="CJ41">
        <f t="shared" si="88"/>
        <v>0</v>
      </c>
      <c r="CK41">
        <f t="shared" si="88"/>
        <v>0</v>
      </c>
      <c r="CL41">
        <f t="shared" si="88"/>
        <v>0</v>
      </c>
      <c r="CM41">
        <f t="shared" si="88"/>
        <v>0</v>
      </c>
      <c r="CN41">
        <f t="shared" si="88"/>
        <v>0</v>
      </c>
      <c r="CO41">
        <f t="shared" si="88"/>
        <v>0</v>
      </c>
      <c r="CP41">
        <f t="shared" si="88"/>
        <v>0</v>
      </c>
      <c r="CQ41">
        <f t="shared" si="88"/>
        <v>0</v>
      </c>
      <c r="CR41">
        <f t="shared" si="88"/>
        <v>0</v>
      </c>
      <c r="CS41">
        <f t="shared" si="88"/>
        <v>0</v>
      </c>
      <c r="CT41">
        <f t="shared" si="88"/>
        <v>0</v>
      </c>
      <c r="CU41" t="str">
        <f>申込一覧表_女子!AH111</f>
        <v/>
      </c>
      <c r="CV41" t="str">
        <f>IF(ISERROR(VLOOKUP($CU41,申込一覧表_女子!$AH$78:$AN$167,2,0)),"",VLOOKUP($CU41,申込一覧表_女子!$AH$78:$AN$167,2,0))</f>
        <v/>
      </c>
      <c r="CW41" t="str">
        <f>IF(ISERROR(VLOOKUP($CU41,申込一覧表_女子!$AH$78:$AN$167,7,0)),"",VLOOKUP($CU41,申込一覧表_女子!$AH$78:$AN$167,7,0))</f>
        <v xml:space="preserve">  </v>
      </c>
      <c r="CX41" t="str">
        <f>IF(ISERROR(VLOOKUP($CU41,申込一覧表_女子!$AH$78:$AP$167,9,0)),"",VLOOKUP($CU41,申込一覧表_女子!$AH$78:$AP$167,9,0))</f>
        <v/>
      </c>
      <c r="CY41">
        <f>IF(ISERROR(VLOOKUP($CU41,申込一覧表_女子!$AH$78:$AN$167,5,0)),"",VLOOKUP($CU41,申込一覧表_女子!$AH$78:$AN$167,5,0))</f>
        <v>0</v>
      </c>
      <c r="CZ41" t="str">
        <f>IF(ISERROR(VLOOKUP($CU41,申込一覧表_女子!$AH$78:$AO$167,8,0)),"",VLOOKUP($CU41,申込一覧表_女子!$AH$78:$AO$167,8,0))</f>
        <v/>
      </c>
      <c r="DA41">
        <f t="shared" ref="DA41:DL62" si="89">COUNTIF($AD$29:$AG$66,DA$5&amp;$CV41)</f>
        <v>0</v>
      </c>
      <c r="DB41">
        <f t="shared" si="89"/>
        <v>0</v>
      </c>
      <c r="DC41">
        <f t="shared" si="89"/>
        <v>0</v>
      </c>
      <c r="DD41">
        <f t="shared" si="89"/>
        <v>0</v>
      </c>
      <c r="DE41">
        <f t="shared" si="89"/>
        <v>0</v>
      </c>
      <c r="DF41">
        <f t="shared" si="89"/>
        <v>0</v>
      </c>
      <c r="DG41">
        <f t="shared" si="89"/>
        <v>0</v>
      </c>
      <c r="DH41">
        <f t="shared" si="89"/>
        <v>0</v>
      </c>
      <c r="DI41">
        <f t="shared" si="89"/>
        <v>0</v>
      </c>
      <c r="DJ41">
        <f t="shared" si="89"/>
        <v>0</v>
      </c>
      <c r="DK41">
        <f t="shared" si="89"/>
        <v>0</v>
      </c>
      <c r="DL41">
        <f t="shared" si="89"/>
        <v>0</v>
      </c>
      <c r="DR41" t="str">
        <f t="shared" si="86"/>
        <v/>
      </c>
    </row>
    <row r="42" spans="1:122" ht="14.25" customHeight="1">
      <c r="A42" s="14" t="str">
        <f t="shared" si="87"/>
        <v/>
      </c>
      <c r="B42" s="14" t="str">
        <f t="shared" si="52"/>
        <v/>
      </c>
      <c r="C42" s="92" t="str">
        <f t="shared" si="53"/>
        <v/>
      </c>
      <c r="D42" s="85"/>
      <c r="E42" s="45" t="str">
        <f t="shared" si="54"/>
        <v/>
      </c>
      <c r="F42" s="86"/>
      <c r="G42" s="85"/>
      <c r="H42" s="85"/>
      <c r="I42" s="85"/>
      <c r="J42" s="85"/>
      <c r="K42" s="22" t="str">
        <f t="shared" si="55"/>
        <v/>
      </c>
      <c r="L42" s="17" t="str">
        <f t="shared" si="56"/>
        <v/>
      </c>
      <c r="M42" s="17" t="str">
        <f t="shared" si="81"/>
        <v>999:99.99</v>
      </c>
      <c r="O42" s="16" t="str">
        <f t="shared" si="57"/>
        <v/>
      </c>
      <c r="P42" s="16" t="str">
        <f t="shared" si="4"/>
        <v/>
      </c>
      <c r="Q42" s="16" t="str">
        <f t="shared" si="5"/>
        <v/>
      </c>
      <c r="R42" s="16" t="str">
        <f t="shared" si="24"/>
        <v/>
      </c>
      <c r="S42" s="16" t="str">
        <f t="shared" si="25"/>
        <v/>
      </c>
      <c r="T42" s="16">
        <f t="shared" si="58"/>
        <v>0</v>
      </c>
      <c r="U42" s="16">
        <f t="shared" si="59"/>
        <v>0</v>
      </c>
      <c r="V42" s="16">
        <f t="shared" si="60"/>
        <v>0</v>
      </c>
      <c r="W42" s="16">
        <f t="shared" si="61"/>
        <v>0</v>
      </c>
      <c r="X42" s="16">
        <f t="shared" si="75"/>
        <v>0</v>
      </c>
      <c r="Y42" s="16">
        <f t="shared" si="62"/>
        <v>0</v>
      </c>
      <c r="Z42" s="16">
        <f t="shared" si="63"/>
        <v>0</v>
      </c>
      <c r="AA42" s="16">
        <f t="shared" si="64"/>
        <v>0</v>
      </c>
      <c r="AB42" s="16">
        <f t="shared" si="65"/>
        <v>0</v>
      </c>
      <c r="AC42" s="16">
        <f t="shared" si="82"/>
        <v>0</v>
      </c>
      <c r="AD42" s="44" t="str">
        <f t="shared" si="76"/>
        <v/>
      </c>
      <c r="AE42" s="44" t="str">
        <f t="shared" si="77"/>
        <v/>
      </c>
      <c r="AF42" s="44" t="str">
        <f t="shared" si="78"/>
        <v/>
      </c>
      <c r="AG42" s="44" t="str">
        <f t="shared" si="79"/>
        <v/>
      </c>
      <c r="AH42" s="44">
        <f t="shared" si="67"/>
        <v>0</v>
      </c>
      <c r="AI42" s="44">
        <f t="shared" si="68"/>
        <v>0</v>
      </c>
      <c r="AJ42" s="44">
        <f t="shared" si="69"/>
        <v>0</v>
      </c>
      <c r="AK42" s="44">
        <f t="shared" si="70"/>
        <v>0</v>
      </c>
      <c r="AL42" s="44">
        <f t="shared" si="83"/>
        <v>0</v>
      </c>
      <c r="AM42" s="44" t="str">
        <f t="shared" si="84"/>
        <v/>
      </c>
      <c r="AN42" s="16">
        <f t="shared" si="85"/>
        <v>0</v>
      </c>
      <c r="AO42" s="16" t="str">
        <f t="shared" si="71"/>
        <v/>
      </c>
      <c r="AP42" s="16" t="str">
        <f t="shared" si="72"/>
        <v/>
      </c>
      <c r="AQ42" s="16" t="str">
        <f t="shared" si="73"/>
        <v/>
      </c>
      <c r="AR42" s="16" t="str">
        <f t="shared" si="74"/>
        <v/>
      </c>
      <c r="AX42">
        <v>35</v>
      </c>
      <c r="AY42" t="str">
        <f>IF(ISERROR(VLOOKUP($AX42,申込一覧表_女子!$AH$5:$AN$167,2,0)),"",VLOOKUP($AX42,申込一覧表_女子!$AH$5:$AN$167,2,0))</f>
        <v/>
      </c>
      <c r="AZ42" t="str">
        <f>IF(ISERROR(VLOOKUP($AX42,申込一覧表_女子!$AH$5:$AN$167,7,0)),"",VLOOKUP($AX42,申込一覧表_女子!$AH$5:$AN$167,7,0))</f>
        <v/>
      </c>
      <c r="BA42" t="str">
        <f>IF(ISERROR(VLOOKUP($AX42,申込一覧表_女子!$AO$5:$AP$167,2,0)),"",VLOOKUP($AX42,申込一覧表_女子!$AO$5:$AP$167,2,0))</f>
        <v/>
      </c>
      <c r="BB42" t="str">
        <f>IF(ISERROR(VLOOKUP($AX42,申込一覧表_女子!$AH$5:$AN$167,5,0)),"",VLOOKUP($AX42,申込一覧表_女子!$AH$5:$AN$167,5,0))</f>
        <v/>
      </c>
      <c r="BC42" t="str">
        <f>IF(ISERROR(VLOOKUP($AX42,申込一覧表_女子!$AH$5:$AO$167,9,0)),"",VLOOKUP($AX42,申込一覧表_女子!$AH$5:$AO$167,9,0))</f>
        <v/>
      </c>
      <c r="BD42">
        <f t="shared" si="80"/>
        <v>0</v>
      </c>
      <c r="BE42">
        <f t="shared" si="80"/>
        <v>0</v>
      </c>
      <c r="BF42">
        <f t="shared" si="80"/>
        <v>0</v>
      </c>
      <c r="BG42">
        <f t="shared" si="80"/>
        <v>0</v>
      </c>
      <c r="BH42">
        <f t="shared" si="80"/>
        <v>0</v>
      </c>
      <c r="BI42">
        <f t="shared" si="80"/>
        <v>0</v>
      </c>
      <c r="BJ42">
        <f t="shared" si="80"/>
        <v>0</v>
      </c>
      <c r="BK42">
        <f t="shared" si="80"/>
        <v>0</v>
      </c>
      <c r="BL42">
        <f t="shared" si="80"/>
        <v>0</v>
      </c>
      <c r="BM42">
        <f t="shared" si="80"/>
        <v>0</v>
      </c>
      <c r="BN42">
        <f t="shared" si="80"/>
        <v>0</v>
      </c>
      <c r="BO42">
        <f t="shared" si="80"/>
        <v>0</v>
      </c>
      <c r="BP42" t="str">
        <f t="shared" si="42"/>
        <v/>
      </c>
      <c r="BQ42">
        <f t="shared" si="43"/>
        <v>0</v>
      </c>
      <c r="BR42" t="str">
        <f t="shared" si="50"/>
        <v/>
      </c>
      <c r="CC42">
        <v>35</v>
      </c>
      <c r="CD42" t="str">
        <f>IF(ISERROR(VLOOKUP($CC42,申込一覧表_女子!$AH$6:$AO$75,2,0)),"",VLOOKUP($CC42,申込一覧表_女子!$AH$6:$AO$75,2,0))</f>
        <v/>
      </c>
      <c r="CE42" t="str">
        <f>IF(ISERROR(VLOOKUP($CC42,申込一覧表_女子!$AH$6:$AO$75,7,0)),"",VLOOKUP($CC42,申込一覧表_女子!$AH$6:$AO$75,7,0))</f>
        <v/>
      </c>
      <c r="CF42" t="str">
        <f>IF(ISERROR(VLOOKUP($CC42,申込一覧表_女子!$AH$5:$AP$75,9,0)),"",VLOOKUP($CC42,申込一覧表_女子!$AH$5:$AP$75,9,0))</f>
        <v/>
      </c>
      <c r="CG42" t="str">
        <f>IF(ISERROR(VLOOKUP($CC42,申込一覧表_女子!$AH$6:$AN$75,5,0)),"",VLOOKUP($CC42,申込一覧表_女子!$AH$6:$AN$75,5,0))</f>
        <v/>
      </c>
      <c r="CH42" t="str">
        <f>IF(ISERROR(VLOOKUP($CC42,申込一覧表_女子!$AH$6:$AP$75,8,0)),"",VLOOKUP($CC42,申込一覧表_女子!$AH$6:$AP$75,8,0))</f>
        <v/>
      </c>
      <c r="CI42">
        <f t="shared" si="88"/>
        <v>0</v>
      </c>
      <c r="CJ42">
        <f t="shared" si="88"/>
        <v>0</v>
      </c>
      <c r="CK42">
        <f t="shared" si="88"/>
        <v>0</v>
      </c>
      <c r="CL42">
        <f t="shared" si="88"/>
        <v>0</v>
      </c>
      <c r="CM42">
        <f t="shared" si="88"/>
        <v>0</v>
      </c>
      <c r="CN42">
        <f t="shared" si="88"/>
        <v>0</v>
      </c>
      <c r="CO42">
        <f t="shared" si="88"/>
        <v>0</v>
      </c>
      <c r="CP42">
        <f t="shared" si="88"/>
        <v>0</v>
      </c>
      <c r="CQ42">
        <f t="shared" si="88"/>
        <v>0</v>
      </c>
      <c r="CR42">
        <f t="shared" si="88"/>
        <v>0</v>
      </c>
      <c r="CS42">
        <f t="shared" si="88"/>
        <v>0</v>
      </c>
      <c r="CT42">
        <f t="shared" si="88"/>
        <v>0</v>
      </c>
      <c r="CU42" t="str">
        <f>申込一覧表_女子!AH112</f>
        <v/>
      </c>
      <c r="CV42" t="str">
        <f>IF(ISERROR(VLOOKUP($CU42,申込一覧表_女子!$AH$78:$AN$167,2,0)),"",VLOOKUP($CU42,申込一覧表_女子!$AH$78:$AN$167,2,0))</f>
        <v/>
      </c>
      <c r="CW42" t="str">
        <f>IF(ISERROR(VLOOKUP($CU42,申込一覧表_女子!$AH$78:$AN$167,7,0)),"",VLOOKUP($CU42,申込一覧表_女子!$AH$78:$AN$167,7,0))</f>
        <v xml:space="preserve">  </v>
      </c>
      <c r="CX42" t="str">
        <f>IF(ISERROR(VLOOKUP($CU42,申込一覧表_女子!$AH$78:$AP$167,9,0)),"",VLOOKUP($CU42,申込一覧表_女子!$AH$78:$AP$167,9,0))</f>
        <v/>
      </c>
      <c r="CY42">
        <f>IF(ISERROR(VLOOKUP($CU42,申込一覧表_女子!$AH$78:$AN$167,5,0)),"",VLOOKUP($CU42,申込一覧表_女子!$AH$78:$AN$167,5,0))</f>
        <v>0</v>
      </c>
      <c r="CZ42" t="str">
        <f>IF(ISERROR(VLOOKUP($CU42,申込一覧表_女子!$AH$78:$AO$167,8,0)),"",VLOOKUP($CU42,申込一覧表_女子!$AH$78:$AO$167,8,0))</f>
        <v/>
      </c>
      <c r="DA42">
        <f t="shared" si="89"/>
        <v>0</v>
      </c>
      <c r="DB42">
        <f t="shared" si="89"/>
        <v>0</v>
      </c>
      <c r="DC42">
        <f t="shared" si="89"/>
        <v>0</v>
      </c>
      <c r="DD42">
        <f t="shared" si="89"/>
        <v>0</v>
      </c>
      <c r="DE42">
        <f t="shared" si="89"/>
        <v>0</v>
      </c>
      <c r="DF42">
        <f t="shared" si="89"/>
        <v>0</v>
      </c>
      <c r="DG42">
        <f t="shared" si="89"/>
        <v>0</v>
      </c>
      <c r="DH42">
        <f t="shared" si="89"/>
        <v>0</v>
      </c>
      <c r="DI42">
        <f t="shared" si="89"/>
        <v>0</v>
      </c>
      <c r="DJ42">
        <f t="shared" si="89"/>
        <v>0</v>
      </c>
      <c r="DK42">
        <f t="shared" si="89"/>
        <v>0</v>
      </c>
      <c r="DL42">
        <f t="shared" si="89"/>
        <v>0</v>
      </c>
      <c r="DR42" t="str">
        <f t="shared" si="86"/>
        <v/>
      </c>
    </row>
    <row r="43" spans="1:122" ht="14.25" customHeight="1">
      <c r="A43" s="14" t="str">
        <f t="shared" si="87"/>
        <v/>
      </c>
      <c r="B43" s="14" t="str">
        <f t="shared" si="52"/>
        <v/>
      </c>
      <c r="C43" s="92" t="str">
        <f t="shared" si="53"/>
        <v/>
      </c>
      <c r="D43" s="85"/>
      <c r="E43" s="45" t="str">
        <f t="shared" si="54"/>
        <v/>
      </c>
      <c r="F43" s="86"/>
      <c r="G43" s="85"/>
      <c r="H43" s="85"/>
      <c r="I43" s="85"/>
      <c r="J43" s="85"/>
      <c r="K43" s="22" t="str">
        <f t="shared" si="55"/>
        <v/>
      </c>
      <c r="L43" s="17" t="str">
        <f t="shared" si="56"/>
        <v/>
      </c>
      <c r="M43" s="17" t="str">
        <f t="shared" si="81"/>
        <v>999:99.99</v>
      </c>
      <c r="O43" s="16" t="str">
        <f t="shared" si="57"/>
        <v/>
      </c>
      <c r="P43" s="16" t="str">
        <f t="shared" si="4"/>
        <v/>
      </c>
      <c r="Q43" s="16" t="str">
        <f t="shared" si="5"/>
        <v/>
      </c>
      <c r="R43" s="16" t="str">
        <f t="shared" si="24"/>
        <v/>
      </c>
      <c r="S43" s="16" t="str">
        <f t="shared" si="25"/>
        <v/>
      </c>
      <c r="T43" s="16">
        <f t="shared" si="58"/>
        <v>0</v>
      </c>
      <c r="U43" s="16">
        <f t="shared" si="59"/>
        <v>0</v>
      </c>
      <c r="V43" s="16">
        <f t="shared" si="60"/>
        <v>0</v>
      </c>
      <c r="W43" s="16">
        <f t="shared" si="61"/>
        <v>0</v>
      </c>
      <c r="X43" s="16">
        <f t="shared" si="75"/>
        <v>0</v>
      </c>
      <c r="Y43" s="16">
        <f t="shared" si="62"/>
        <v>0</v>
      </c>
      <c r="Z43" s="16">
        <f t="shared" si="63"/>
        <v>0</v>
      </c>
      <c r="AA43" s="16">
        <f t="shared" si="64"/>
        <v>0</v>
      </c>
      <c r="AB43" s="16">
        <f t="shared" si="65"/>
        <v>0</v>
      </c>
      <c r="AC43" s="16">
        <f t="shared" si="82"/>
        <v>0</v>
      </c>
      <c r="AD43" s="44" t="str">
        <f t="shared" si="76"/>
        <v/>
      </c>
      <c r="AE43" s="44" t="str">
        <f t="shared" si="77"/>
        <v/>
      </c>
      <c r="AF43" s="44" t="str">
        <f t="shared" si="78"/>
        <v/>
      </c>
      <c r="AG43" s="44" t="str">
        <f t="shared" si="79"/>
        <v/>
      </c>
      <c r="AH43" s="44">
        <f t="shared" si="67"/>
        <v>0</v>
      </c>
      <c r="AI43" s="44">
        <f t="shared" si="68"/>
        <v>0</v>
      </c>
      <c r="AJ43" s="44">
        <f t="shared" si="69"/>
        <v>0</v>
      </c>
      <c r="AK43" s="44">
        <f t="shared" si="70"/>
        <v>0</v>
      </c>
      <c r="AL43" s="44">
        <f t="shared" si="83"/>
        <v>0</v>
      </c>
      <c r="AM43" s="44" t="str">
        <f t="shared" si="84"/>
        <v/>
      </c>
      <c r="AN43" s="16">
        <f t="shared" si="85"/>
        <v>0</v>
      </c>
      <c r="AO43" s="16" t="str">
        <f t="shared" si="71"/>
        <v/>
      </c>
      <c r="AP43" s="16" t="str">
        <f t="shared" si="72"/>
        <v/>
      </c>
      <c r="AQ43" s="16" t="str">
        <f t="shared" si="73"/>
        <v/>
      </c>
      <c r="AR43" s="16" t="str">
        <f t="shared" si="74"/>
        <v/>
      </c>
      <c r="AS43" s="15"/>
      <c r="AX43">
        <v>36</v>
      </c>
      <c r="AY43" t="str">
        <f>IF(ISERROR(VLOOKUP($AX43,申込一覧表_女子!$AH$5:$AN$167,2,0)),"",VLOOKUP($AX43,申込一覧表_女子!$AH$5:$AN$167,2,0))</f>
        <v/>
      </c>
      <c r="AZ43" t="str">
        <f>IF(ISERROR(VLOOKUP($AX43,申込一覧表_女子!$AH$5:$AN$167,7,0)),"",VLOOKUP($AX43,申込一覧表_女子!$AH$5:$AN$167,7,0))</f>
        <v/>
      </c>
      <c r="BA43" t="str">
        <f>IF(ISERROR(VLOOKUP($AX43,申込一覧表_女子!$AO$5:$AP$167,2,0)),"",VLOOKUP($AX43,申込一覧表_女子!$AO$5:$AP$167,2,0))</f>
        <v/>
      </c>
      <c r="BB43" t="str">
        <f>IF(ISERROR(VLOOKUP($AX43,申込一覧表_女子!$AH$5:$AN$167,5,0)),"",VLOOKUP($AX43,申込一覧表_女子!$AH$5:$AN$167,5,0))</f>
        <v/>
      </c>
      <c r="BC43" t="str">
        <f>IF(ISERROR(VLOOKUP($AX43,申込一覧表_女子!$AH$5:$AO$167,9,0)),"",VLOOKUP($AX43,申込一覧表_女子!$AH$5:$AO$167,9,0))</f>
        <v/>
      </c>
      <c r="BD43">
        <f t="shared" si="80"/>
        <v>0</v>
      </c>
      <c r="BE43">
        <f t="shared" si="80"/>
        <v>0</v>
      </c>
      <c r="BF43">
        <f t="shared" si="80"/>
        <v>0</v>
      </c>
      <c r="BG43">
        <f t="shared" si="80"/>
        <v>0</v>
      </c>
      <c r="BH43">
        <f t="shared" si="80"/>
        <v>0</v>
      </c>
      <c r="BI43">
        <f t="shared" si="80"/>
        <v>0</v>
      </c>
      <c r="BJ43">
        <f t="shared" si="80"/>
        <v>0</v>
      </c>
      <c r="BK43">
        <f t="shared" si="80"/>
        <v>0</v>
      </c>
      <c r="BL43">
        <f t="shared" si="80"/>
        <v>0</v>
      </c>
      <c r="BM43">
        <f t="shared" si="80"/>
        <v>0</v>
      </c>
      <c r="BN43">
        <f t="shared" si="80"/>
        <v>0</v>
      </c>
      <c r="BO43">
        <f t="shared" si="80"/>
        <v>0</v>
      </c>
      <c r="BP43" t="str">
        <f t="shared" si="42"/>
        <v/>
      </c>
      <c r="BQ43">
        <f t="shared" si="43"/>
        <v>0</v>
      </c>
      <c r="BR43" t="str">
        <f t="shared" si="50"/>
        <v/>
      </c>
      <c r="CC43">
        <v>36</v>
      </c>
      <c r="CD43" t="str">
        <f>IF(ISERROR(VLOOKUP($CC43,申込一覧表_女子!$AH$6:$AO$75,2,0)),"",VLOOKUP($CC43,申込一覧表_女子!$AH$6:$AO$75,2,0))</f>
        <v/>
      </c>
      <c r="CE43" t="str">
        <f>IF(ISERROR(VLOOKUP($CC43,申込一覧表_女子!$AH$6:$AO$75,7,0)),"",VLOOKUP($CC43,申込一覧表_女子!$AH$6:$AO$75,7,0))</f>
        <v/>
      </c>
      <c r="CF43" t="str">
        <f>IF(ISERROR(VLOOKUP($CC43,申込一覧表_女子!$AH$5:$AP$75,9,0)),"",VLOOKUP($CC43,申込一覧表_女子!$AH$5:$AP$75,9,0))</f>
        <v/>
      </c>
      <c r="CG43" t="str">
        <f>IF(ISERROR(VLOOKUP($CC43,申込一覧表_女子!$AH$6:$AN$75,5,0)),"",VLOOKUP($CC43,申込一覧表_女子!$AH$6:$AN$75,5,0))</f>
        <v/>
      </c>
      <c r="CH43" t="str">
        <f>IF(ISERROR(VLOOKUP($CC43,申込一覧表_女子!$AH$6:$AP$75,8,0)),"",VLOOKUP($CC43,申込一覧表_女子!$AH$6:$AP$75,8,0))</f>
        <v/>
      </c>
      <c r="CI43">
        <f t="shared" si="88"/>
        <v>0</v>
      </c>
      <c r="CJ43">
        <f t="shared" si="88"/>
        <v>0</v>
      </c>
      <c r="CK43">
        <f t="shared" si="88"/>
        <v>0</v>
      </c>
      <c r="CL43">
        <f t="shared" si="88"/>
        <v>0</v>
      </c>
      <c r="CM43">
        <f t="shared" si="88"/>
        <v>0</v>
      </c>
      <c r="CN43">
        <f t="shared" si="88"/>
        <v>0</v>
      </c>
      <c r="CO43">
        <f t="shared" si="88"/>
        <v>0</v>
      </c>
      <c r="CP43">
        <f t="shared" si="88"/>
        <v>0</v>
      </c>
      <c r="CQ43">
        <f t="shared" si="88"/>
        <v>0</v>
      </c>
      <c r="CR43">
        <f t="shared" si="88"/>
        <v>0</v>
      </c>
      <c r="CS43">
        <f t="shared" si="88"/>
        <v>0</v>
      </c>
      <c r="CT43">
        <f t="shared" si="88"/>
        <v>0</v>
      </c>
      <c r="CU43" t="str">
        <f>申込一覧表_女子!AH113</f>
        <v/>
      </c>
      <c r="CV43" t="str">
        <f>IF(ISERROR(VLOOKUP($CU43,申込一覧表_女子!$AH$78:$AN$167,2,0)),"",VLOOKUP($CU43,申込一覧表_女子!$AH$78:$AN$167,2,0))</f>
        <v/>
      </c>
      <c r="CW43" t="str">
        <f>IF(ISERROR(VLOOKUP($CU43,申込一覧表_女子!$AH$78:$AN$167,7,0)),"",VLOOKUP($CU43,申込一覧表_女子!$AH$78:$AN$167,7,0))</f>
        <v xml:space="preserve">  </v>
      </c>
      <c r="CX43" t="str">
        <f>IF(ISERROR(VLOOKUP($CU43,申込一覧表_女子!$AH$78:$AP$167,9,0)),"",VLOOKUP($CU43,申込一覧表_女子!$AH$78:$AP$167,9,0))</f>
        <v/>
      </c>
      <c r="CY43">
        <f>IF(ISERROR(VLOOKUP($CU43,申込一覧表_女子!$AH$78:$AN$167,5,0)),"",VLOOKUP($CU43,申込一覧表_女子!$AH$78:$AN$167,5,0))</f>
        <v>0</v>
      </c>
      <c r="CZ43" t="str">
        <f>IF(ISERROR(VLOOKUP($CU43,申込一覧表_女子!$AH$78:$AO$167,8,0)),"",VLOOKUP($CU43,申込一覧表_女子!$AH$78:$AO$167,8,0))</f>
        <v/>
      </c>
      <c r="DA43">
        <f t="shared" si="89"/>
        <v>0</v>
      </c>
      <c r="DB43">
        <f t="shared" si="89"/>
        <v>0</v>
      </c>
      <c r="DC43">
        <f t="shared" si="89"/>
        <v>0</v>
      </c>
      <c r="DD43">
        <f t="shared" si="89"/>
        <v>0</v>
      </c>
      <c r="DE43">
        <f t="shared" si="89"/>
        <v>0</v>
      </c>
      <c r="DF43">
        <f t="shared" si="89"/>
        <v>0</v>
      </c>
      <c r="DG43">
        <f t="shared" si="89"/>
        <v>0</v>
      </c>
      <c r="DH43">
        <f t="shared" si="89"/>
        <v>0</v>
      </c>
      <c r="DI43">
        <f t="shared" si="89"/>
        <v>0</v>
      </c>
      <c r="DJ43">
        <f t="shared" si="89"/>
        <v>0</v>
      </c>
      <c r="DK43">
        <f t="shared" si="89"/>
        <v>0</v>
      </c>
      <c r="DL43">
        <f t="shared" si="89"/>
        <v>0</v>
      </c>
      <c r="DR43" t="str">
        <f t="shared" si="86"/>
        <v/>
      </c>
    </row>
    <row r="44" spans="1:122" ht="14.25" customHeight="1">
      <c r="A44" s="14" t="str">
        <f t="shared" si="87"/>
        <v/>
      </c>
      <c r="B44" s="14" t="str">
        <f t="shared" si="52"/>
        <v/>
      </c>
      <c r="C44" s="92" t="str">
        <f t="shared" si="53"/>
        <v/>
      </c>
      <c r="D44" s="85"/>
      <c r="E44" s="45" t="str">
        <f t="shared" si="54"/>
        <v/>
      </c>
      <c r="F44" s="86"/>
      <c r="G44" s="85"/>
      <c r="H44" s="85"/>
      <c r="I44" s="85"/>
      <c r="J44" s="85"/>
      <c r="K44" s="22" t="str">
        <f t="shared" si="55"/>
        <v/>
      </c>
      <c r="L44" s="17" t="str">
        <f t="shared" si="56"/>
        <v/>
      </c>
      <c r="M44" s="17" t="str">
        <f t="shared" si="81"/>
        <v>999:99.99</v>
      </c>
      <c r="O44" s="16" t="str">
        <f t="shared" si="57"/>
        <v/>
      </c>
      <c r="P44" s="16" t="str">
        <f t="shared" si="4"/>
        <v/>
      </c>
      <c r="Q44" s="16" t="str">
        <f t="shared" si="5"/>
        <v/>
      </c>
      <c r="R44" s="16" t="str">
        <f t="shared" si="24"/>
        <v/>
      </c>
      <c r="S44" s="16" t="str">
        <f t="shared" si="25"/>
        <v/>
      </c>
      <c r="T44" s="16">
        <f t="shared" si="58"/>
        <v>0</v>
      </c>
      <c r="U44" s="16">
        <f t="shared" si="59"/>
        <v>0</v>
      </c>
      <c r="V44" s="16">
        <f t="shared" si="60"/>
        <v>0</v>
      </c>
      <c r="W44" s="16">
        <f t="shared" si="61"/>
        <v>0</v>
      </c>
      <c r="X44" s="16">
        <f t="shared" si="75"/>
        <v>0</v>
      </c>
      <c r="Y44" s="16">
        <f t="shared" si="62"/>
        <v>0</v>
      </c>
      <c r="Z44" s="16">
        <f t="shared" si="63"/>
        <v>0</v>
      </c>
      <c r="AA44" s="16">
        <f t="shared" si="64"/>
        <v>0</v>
      </c>
      <c r="AB44" s="16">
        <f t="shared" si="65"/>
        <v>0</v>
      </c>
      <c r="AC44" s="16">
        <f t="shared" si="82"/>
        <v>0</v>
      </c>
      <c r="AD44" s="44" t="str">
        <f t="shared" si="76"/>
        <v/>
      </c>
      <c r="AE44" s="44" t="str">
        <f t="shared" si="77"/>
        <v/>
      </c>
      <c r="AF44" s="44" t="str">
        <f t="shared" si="78"/>
        <v/>
      </c>
      <c r="AG44" s="44" t="str">
        <f t="shared" si="79"/>
        <v/>
      </c>
      <c r="AH44" s="44">
        <f t="shared" si="67"/>
        <v>0</v>
      </c>
      <c r="AI44" s="44">
        <f t="shared" si="68"/>
        <v>0</v>
      </c>
      <c r="AJ44" s="44">
        <f t="shared" si="69"/>
        <v>0</v>
      </c>
      <c r="AK44" s="44">
        <f t="shared" si="70"/>
        <v>0</v>
      </c>
      <c r="AL44" s="44">
        <f t="shared" si="83"/>
        <v>0</v>
      </c>
      <c r="AM44" s="44" t="str">
        <f t="shared" si="84"/>
        <v/>
      </c>
      <c r="AN44" s="16">
        <f t="shared" si="85"/>
        <v>0</v>
      </c>
      <c r="AO44" s="16" t="str">
        <f t="shared" si="71"/>
        <v/>
      </c>
      <c r="AP44" s="16" t="str">
        <f t="shared" si="72"/>
        <v/>
      </c>
      <c r="AQ44" s="16" t="str">
        <f t="shared" si="73"/>
        <v/>
      </c>
      <c r="AR44" s="16" t="str">
        <f t="shared" si="74"/>
        <v/>
      </c>
      <c r="AT44" s="15"/>
      <c r="AX44">
        <v>37</v>
      </c>
      <c r="AY44" t="str">
        <f>IF(ISERROR(VLOOKUP($AX44,申込一覧表_女子!$AH$5:$AN$167,2,0)),"",VLOOKUP($AX44,申込一覧表_女子!$AH$5:$AN$167,2,0))</f>
        <v/>
      </c>
      <c r="AZ44" t="str">
        <f>IF(ISERROR(VLOOKUP($AX44,申込一覧表_女子!$AH$5:$AN$167,7,0)),"",VLOOKUP($AX44,申込一覧表_女子!$AH$5:$AN$167,7,0))</f>
        <v/>
      </c>
      <c r="BA44" t="str">
        <f>IF(ISERROR(VLOOKUP($AX44,申込一覧表_女子!$AO$5:$AP$167,2,0)),"",VLOOKUP($AX44,申込一覧表_女子!$AO$5:$AP$167,2,0))</f>
        <v/>
      </c>
      <c r="BB44" t="str">
        <f>IF(ISERROR(VLOOKUP($AX44,申込一覧表_女子!$AH$5:$AN$167,5,0)),"",VLOOKUP($AX44,申込一覧表_女子!$AH$5:$AN$167,5,0))</f>
        <v/>
      </c>
      <c r="BC44" t="str">
        <f>IF(ISERROR(VLOOKUP($AX44,申込一覧表_女子!$AH$5:$AO$167,9,0)),"",VLOOKUP($AX44,申込一覧表_女子!$AH$5:$AO$167,9,0))</f>
        <v/>
      </c>
      <c r="BD44">
        <f t="shared" si="80"/>
        <v>0</v>
      </c>
      <c r="BE44">
        <f t="shared" si="80"/>
        <v>0</v>
      </c>
      <c r="BF44">
        <f t="shared" si="80"/>
        <v>0</v>
      </c>
      <c r="BG44">
        <f t="shared" si="80"/>
        <v>0</v>
      </c>
      <c r="BH44">
        <f t="shared" si="80"/>
        <v>0</v>
      </c>
      <c r="BI44">
        <f t="shared" si="80"/>
        <v>0</v>
      </c>
      <c r="BJ44">
        <f t="shared" si="80"/>
        <v>0</v>
      </c>
      <c r="BK44">
        <f t="shared" si="80"/>
        <v>0</v>
      </c>
      <c r="BL44">
        <f t="shared" si="80"/>
        <v>0</v>
      </c>
      <c r="BM44">
        <f t="shared" si="80"/>
        <v>0</v>
      </c>
      <c r="BN44">
        <f t="shared" si="80"/>
        <v>0</v>
      </c>
      <c r="BO44">
        <f t="shared" si="80"/>
        <v>0</v>
      </c>
      <c r="BP44" t="str">
        <f t="shared" si="42"/>
        <v/>
      </c>
      <c r="BQ44">
        <f t="shared" si="43"/>
        <v>0</v>
      </c>
      <c r="BR44" t="str">
        <f t="shared" si="50"/>
        <v/>
      </c>
      <c r="CC44">
        <v>37</v>
      </c>
      <c r="CD44" t="str">
        <f>IF(ISERROR(VLOOKUP($CC44,申込一覧表_女子!$AH$6:$AO$75,2,0)),"",VLOOKUP($CC44,申込一覧表_女子!$AH$6:$AO$75,2,0))</f>
        <v/>
      </c>
      <c r="CE44" t="str">
        <f>IF(ISERROR(VLOOKUP($CC44,申込一覧表_女子!$AH$6:$AO$75,7,0)),"",VLOOKUP($CC44,申込一覧表_女子!$AH$6:$AO$75,7,0))</f>
        <v/>
      </c>
      <c r="CF44" t="str">
        <f>IF(ISERROR(VLOOKUP($CC44,申込一覧表_女子!$AH$5:$AP$75,9,0)),"",VLOOKUP($CC44,申込一覧表_女子!$AH$5:$AP$75,9,0))</f>
        <v/>
      </c>
      <c r="CG44" t="str">
        <f>IF(ISERROR(VLOOKUP($CC44,申込一覧表_女子!$AH$6:$AN$75,5,0)),"",VLOOKUP($CC44,申込一覧表_女子!$AH$6:$AN$75,5,0))</f>
        <v/>
      </c>
      <c r="CH44" t="str">
        <f>IF(ISERROR(VLOOKUP($CC44,申込一覧表_女子!$AH$6:$AP$75,8,0)),"",VLOOKUP($CC44,申込一覧表_女子!$AH$6:$AP$75,8,0))</f>
        <v/>
      </c>
      <c r="CI44">
        <f t="shared" si="88"/>
        <v>0</v>
      </c>
      <c r="CJ44">
        <f t="shared" si="88"/>
        <v>0</v>
      </c>
      <c r="CK44">
        <f t="shared" si="88"/>
        <v>0</v>
      </c>
      <c r="CL44">
        <f t="shared" si="88"/>
        <v>0</v>
      </c>
      <c r="CM44">
        <f t="shared" si="88"/>
        <v>0</v>
      </c>
      <c r="CN44">
        <f t="shared" si="88"/>
        <v>0</v>
      </c>
      <c r="CO44">
        <f t="shared" si="88"/>
        <v>0</v>
      </c>
      <c r="CP44">
        <f t="shared" si="88"/>
        <v>0</v>
      </c>
      <c r="CQ44">
        <f t="shared" si="88"/>
        <v>0</v>
      </c>
      <c r="CR44">
        <f t="shared" si="88"/>
        <v>0</v>
      </c>
      <c r="CS44">
        <f t="shared" si="88"/>
        <v>0</v>
      </c>
      <c r="CT44">
        <f t="shared" si="88"/>
        <v>0</v>
      </c>
      <c r="CU44" t="str">
        <f>申込一覧表_女子!AH114</f>
        <v/>
      </c>
      <c r="CV44" t="str">
        <f>IF(ISERROR(VLOOKUP($CU44,申込一覧表_女子!$AH$78:$AN$167,2,0)),"",VLOOKUP($CU44,申込一覧表_女子!$AH$78:$AN$167,2,0))</f>
        <v/>
      </c>
      <c r="CW44" t="str">
        <f>IF(ISERROR(VLOOKUP($CU44,申込一覧表_女子!$AH$78:$AN$167,7,0)),"",VLOOKUP($CU44,申込一覧表_女子!$AH$78:$AN$167,7,0))</f>
        <v xml:space="preserve">  </v>
      </c>
      <c r="CX44" t="str">
        <f>IF(ISERROR(VLOOKUP($CU44,申込一覧表_女子!$AH$78:$AP$167,9,0)),"",VLOOKUP($CU44,申込一覧表_女子!$AH$78:$AP$167,9,0))</f>
        <v/>
      </c>
      <c r="CY44">
        <f>IF(ISERROR(VLOOKUP($CU44,申込一覧表_女子!$AH$78:$AN$167,5,0)),"",VLOOKUP($CU44,申込一覧表_女子!$AH$78:$AN$167,5,0))</f>
        <v>0</v>
      </c>
      <c r="CZ44" t="str">
        <f>IF(ISERROR(VLOOKUP($CU44,申込一覧表_女子!$AH$78:$AO$167,8,0)),"",VLOOKUP($CU44,申込一覧表_女子!$AH$78:$AO$167,8,0))</f>
        <v/>
      </c>
      <c r="DA44">
        <f t="shared" si="89"/>
        <v>0</v>
      </c>
      <c r="DB44">
        <f t="shared" si="89"/>
        <v>0</v>
      </c>
      <c r="DC44">
        <f t="shared" si="89"/>
        <v>0</v>
      </c>
      <c r="DD44">
        <f t="shared" si="89"/>
        <v>0</v>
      </c>
      <c r="DE44">
        <f t="shared" si="89"/>
        <v>0</v>
      </c>
      <c r="DF44">
        <f t="shared" si="89"/>
        <v>0</v>
      </c>
      <c r="DG44">
        <f t="shared" si="89"/>
        <v>0</v>
      </c>
      <c r="DH44">
        <f t="shared" si="89"/>
        <v>0</v>
      </c>
      <c r="DI44">
        <f t="shared" si="89"/>
        <v>0</v>
      </c>
      <c r="DJ44">
        <f t="shared" si="89"/>
        <v>0</v>
      </c>
      <c r="DK44">
        <f t="shared" si="89"/>
        <v>0</v>
      </c>
      <c r="DL44">
        <f t="shared" si="89"/>
        <v>0</v>
      </c>
      <c r="DR44" t="str">
        <f t="shared" si="86"/>
        <v/>
      </c>
    </row>
    <row r="45" spans="1:122" ht="14.25" customHeight="1">
      <c r="A45" s="14" t="str">
        <f t="shared" si="87"/>
        <v/>
      </c>
      <c r="B45" s="14" t="str">
        <f t="shared" si="52"/>
        <v/>
      </c>
      <c r="C45" s="92" t="str">
        <f t="shared" si="53"/>
        <v/>
      </c>
      <c r="D45" s="85"/>
      <c r="E45" s="45" t="str">
        <f t="shared" si="54"/>
        <v/>
      </c>
      <c r="F45" s="86"/>
      <c r="G45" s="85"/>
      <c r="H45" s="85"/>
      <c r="I45" s="85"/>
      <c r="J45" s="85"/>
      <c r="K45" s="22" t="str">
        <f t="shared" si="55"/>
        <v/>
      </c>
      <c r="L45" s="17" t="str">
        <f t="shared" si="56"/>
        <v/>
      </c>
      <c r="M45" s="17" t="str">
        <f t="shared" si="81"/>
        <v>999:99.99</v>
      </c>
      <c r="O45" s="16" t="str">
        <f t="shared" si="57"/>
        <v/>
      </c>
      <c r="P45" s="16" t="str">
        <f t="shared" si="4"/>
        <v/>
      </c>
      <c r="Q45" s="16" t="str">
        <f t="shared" si="5"/>
        <v/>
      </c>
      <c r="R45" s="16" t="str">
        <f t="shared" si="24"/>
        <v/>
      </c>
      <c r="S45" s="16" t="str">
        <f t="shared" si="25"/>
        <v/>
      </c>
      <c r="T45" s="16">
        <f t="shared" si="58"/>
        <v>0</v>
      </c>
      <c r="U45" s="16">
        <f t="shared" si="59"/>
        <v>0</v>
      </c>
      <c r="V45" s="16">
        <f t="shared" si="60"/>
        <v>0</v>
      </c>
      <c r="W45" s="16">
        <f t="shared" si="61"/>
        <v>0</v>
      </c>
      <c r="X45" s="16">
        <f t="shared" si="75"/>
        <v>0</v>
      </c>
      <c r="Y45" s="16">
        <f t="shared" si="62"/>
        <v>0</v>
      </c>
      <c r="Z45" s="16">
        <f t="shared" si="63"/>
        <v>0</v>
      </c>
      <c r="AA45" s="16">
        <f t="shared" si="64"/>
        <v>0</v>
      </c>
      <c r="AB45" s="16">
        <f t="shared" si="65"/>
        <v>0</v>
      </c>
      <c r="AC45" s="16">
        <f t="shared" si="82"/>
        <v>0</v>
      </c>
      <c r="AD45" s="44" t="str">
        <f t="shared" si="76"/>
        <v/>
      </c>
      <c r="AE45" s="44" t="str">
        <f t="shared" si="77"/>
        <v/>
      </c>
      <c r="AF45" s="44" t="str">
        <f t="shared" si="78"/>
        <v/>
      </c>
      <c r="AG45" s="44" t="str">
        <f t="shared" si="79"/>
        <v/>
      </c>
      <c r="AH45" s="44">
        <f t="shared" si="67"/>
        <v>0</v>
      </c>
      <c r="AI45" s="44">
        <f t="shared" si="68"/>
        <v>0</v>
      </c>
      <c r="AJ45" s="44">
        <f t="shared" si="69"/>
        <v>0</v>
      </c>
      <c r="AK45" s="44">
        <f t="shared" si="70"/>
        <v>0</v>
      </c>
      <c r="AL45" s="44">
        <f t="shared" si="83"/>
        <v>0</v>
      </c>
      <c r="AM45" s="44" t="str">
        <f t="shared" si="84"/>
        <v/>
      </c>
      <c r="AN45" s="16">
        <f t="shared" si="85"/>
        <v>0</v>
      </c>
      <c r="AO45" s="16" t="str">
        <f t="shared" si="71"/>
        <v/>
      </c>
      <c r="AP45" s="16" t="str">
        <f t="shared" si="72"/>
        <v/>
      </c>
      <c r="AQ45" s="16" t="str">
        <f t="shared" si="73"/>
        <v/>
      </c>
      <c r="AR45" s="16" t="str">
        <f t="shared" si="74"/>
        <v/>
      </c>
      <c r="AX45">
        <v>38</v>
      </c>
      <c r="AY45" t="str">
        <f>IF(ISERROR(VLOOKUP($AX45,申込一覧表_女子!$AH$5:$AN$167,2,0)),"",VLOOKUP($AX45,申込一覧表_女子!$AH$5:$AN$167,2,0))</f>
        <v/>
      </c>
      <c r="AZ45" t="str">
        <f>IF(ISERROR(VLOOKUP($AX45,申込一覧表_女子!$AH$5:$AN$167,7,0)),"",VLOOKUP($AX45,申込一覧表_女子!$AH$5:$AN$167,7,0))</f>
        <v/>
      </c>
      <c r="BA45" t="str">
        <f>IF(ISERROR(VLOOKUP($AX45,申込一覧表_女子!$AO$5:$AP$167,2,0)),"",VLOOKUP($AX45,申込一覧表_女子!$AO$5:$AP$167,2,0))</f>
        <v/>
      </c>
      <c r="BB45" t="str">
        <f>IF(ISERROR(VLOOKUP($AX45,申込一覧表_女子!$AH$5:$AN$167,5,0)),"",VLOOKUP($AX45,申込一覧表_女子!$AH$5:$AN$167,5,0))</f>
        <v/>
      </c>
      <c r="BC45" t="str">
        <f>IF(ISERROR(VLOOKUP($AX45,申込一覧表_女子!$AH$5:$AO$167,9,0)),"",VLOOKUP($AX45,申込一覧表_女子!$AH$5:$AO$167,9,0))</f>
        <v/>
      </c>
      <c r="BD45">
        <f t="shared" si="80"/>
        <v>0</v>
      </c>
      <c r="BE45">
        <f t="shared" si="80"/>
        <v>0</v>
      </c>
      <c r="BF45">
        <f t="shared" si="80"/>
        <v>0</v>
      </c>
      <c r="BG45">
        <f t="shared" si="80"/>
        <v>0</v>
      </c>
      <c r="BH45">
        <f t="shared" si="80"/>
        <v>0</v>
      </c>
      <c r="BI45">
        <f t="shared" si="80"/>
        <v>0</v>
      </c>
      <c r="BJ45">
        <f t="shared" si="80"/>
        <v>0</v>
      </c>
      <c r="BK45">
        <f t="shared" si="80"/>
        <v>0</v>
      </c>
      <c r="BL45">
        <f t="shared" si="80"/>
        <v>0</v>
      </c>
      <c r="BM45">
        <f t="shared" si="80"/>
        <v>0</v>
      </c>
      <c r="BN45">
        <f t="shared" si="80"/>
        <v>0</v>
      </c>
      <c r="BO45">
        <f t="shared" si="80"/>
        <v>0</v>
      </c>
      <c r="BP45" t="str">
        <f t="shared" si="42"/>
        <v/>
      </c>
      <c r="BQ45">
        <f t="shared" si="43"/>
        <v>0</v>
      </c>
      <c r="BR45" t="str">
        <f t="shared" si="50"/>
        <v/>
      </c>
      <c r="CC45">
        <v>38</v>
      </c>
      <c r="CD45" t="str">
        <f>IF(ISERROR(VLOOKUP($CC45,申込一覧表_女子!$AH$6:$AO$75,2,0)),"",VLOOKUP($CC45,申込一覧表_女子!$AH$6:$AO$75,2,0))</f>
        <v/>
      </c>
      <c r="CE45" t="str">
        <f>IF(ISERROR(VLOOKUP($CC45,申込一覧表_女子!$AH$6:$AO$75,7,0)),"",VLOOKUP($CC45,申込一覧表_女子!$AH$6:$AO$75,7,0))</f>
        <v/>
      </c>
      <c r="CF45" t="str">
        <f>IF(ISERROR(VLOOKUP($CC45,申込一覧表_女子!$AH$5:$AP$75,9,0)),"",VLOOKUP($CC45,申込一覧表_女子!$AH$5:$AP$75,9,0))</f>
        <v/>
      </c>
      <c r="CG45" t="str">
        <f>IF(ISERROR(VLOOKUP($CC45,申込一覧表_女子!$AH$6:$AN$75,5,0)),"",VLOOKUP($CC45,申込一覧表_女子!$AH$6:$AN$75,5,0))</f>
        <v/>
      </c>
      <c r="CH45" t="str">
        <f>IF(ISERROR(VLOOKUP($CC45,申込一覧表_女子!$AH$6:$AP$75,8,0)),"",VLOOKUP($CC45,申込一覧表_女子!$AH$6:$AP$75,8,0))</f>
        <v/>
      </c>
      <c r="CI45">
        <f t="shared" si="88"/>
        <v>0</v>
      </c>
      <c r="CJ45">
        <f t="shared" si="88"/>
        <v>0</v>
      </c>
      <c r="CK45">
        <f t="shared" si="88"/>
        <v>0</v>
      </c>
      <c r="CL45">
        <f t="shared" si="88"/>
        <v>0</v>
      </c>
      <c r="CM45">
        <f t="shared" si="88"/>
        <v>0</v>
      </c>
      <c r="CN45">
        <f t="shared" si="88"/>
        <v>0</v>
      </c>
      <c r="CO45">
        <f t="shared" si="88"/>
        <v>0</v>
      </c>
      <c r="CP45">
        <f t="shared" si="88"/>
        <v>0</v>
      </c>
      <c r="CQ45">
        <f t="shared" si="88"/>
        <v>0</v>
      </c>
      <c r="CR45">
        <f t="shared" si="88"/>
        <v>0</v>
      </c>
      <c r="CS45">
        <f t="shared" si="88"/>
        <v>0</v>
      </c>
      <c r="CT45">
        <f t="shared" si="88"/>
        <v>0</v>
      </c>
      <c r="CU45" t="str">
        <f>申込一覧表_女子!AH115</f>
        <v/>
      </c>
      <c r="CV45" t="str">
        <f>IF(ISERROR(VLOOKUP($CU45,申込一覧表_女子!$AH$78:$AN$167,2,0)),"",VLOOKUP($CU45,申込一覧表_女子!$AH$78:$AN$167,2,0))</f>
        <v/>
      </c>
      <c r="CW45" t="str">
        <f>IF(ISERROR(VLOOKUP($CU45,申込一覧表_女子!$AH$78:$AN$167,7,0)),"",VLOOKUP($CU45,申込一覧表_女子!$AH$78:$AN$167,7,0))</f>
        <v xml:space="preserve">  </v>
      </c>
      <c r="CX45" t="str">
        <f>IF(ISERROR(VLOOKUP($CU45,申込一覧表_女子!$AH$78:$AP$167,9,0)),"",VLOOKUP($CU45,申込一覧表_女子!$AH$78:$AP$167,9,0))</f>
        <v/>
      </c>
      <c r="CY45">
        <f>IF(ISERROR(VLOOKUP($CU45,申込一覧表_女子!$AH$78:$AN$167,5,0)),"",VLOOKUP($CU45,申込一覧表_女子!$AH$78:$AN$167,5,0))</f>
        <v>0</v>
      </c>
      <c r="CZ45" t="str">
        <f>IF(ISERROR(VLOOKUP($CU45,申込一覧表_女子!$AH$78:$AO$167,8,0)),"",VLOOKUP($CU45,申込一覧表_女子!$AH$78:$AO$167,8,0))</f>
        <v/>
      </c>
      <c r="DA45">
        <f t="shared" si="89"/>
        <v>0</v>
      </c>
      <c r="DB45">
        <f t="shared" si="89"/>
        <v>0</v>
      </c>
      <c r="DC45">
        <f t="shared" si="89"/>
        <v>0</v>
      </c>
      <c r="DD45">
        <f t="shared" si="89"/>
        <v>0</v>
      </c>
      <c r="DE45">
        <f t="shared" si="89"/>
        <v>0</v>
      </c>
      <c r="DF45">
        <f t="shared" si="89"/>
        <v>0</v>
      </c>
      <c r="DG45">
        <f t="shared" si="89"/>
        <v>0</v>
      </c>
      <c r="DH45">
        <f t="shared" si="89"/>
        <v>0</v>
      </c>
      <c r="DI45">
        <f t="shared" si="89"/>
        <v>0</v>
      </c>
      <c r="DJ45">
        <f t="shared" si="89"/>
        <v>0</v>
      </c>
      <c r="DK45">
        <f t="shared" si="89"/>
        <v>0</v>
      </c>
      <c r="DL45">
        <f t="shared" si="89"/>
        <v>0</v>
      </c>
      <c r="DR45" t="str">
        <f t="shared" si="86"/>
        <v/>
      </c>
    </row>
    <row r="46" spans="1:122" s="15" customFormat="1" ht="14.25" customHeight="1">
      <c r="A46" s="14" t="str">
        <f t="shared" si="87"/>
        <v/>
      </c>
      <c r="B46" s="14" t="str">
        <f t="shared" si="52"/>
        <v/>
      </c>
      <c r="C46" s="92" t="str">
        <f t="shared" si="53"/>
        <v/>
      </c>
      <c r="D46" s="85"/>
      <c r="E46" s="45" t="str">
        <f t="shared" si="54"/>
        <v/>
      </c>
      <c r="F46" s="86"/>
      <c r="G46" s="85"/>
      <c r="H46" s="85"/>
      <c r="I46" s="85"/>
      <c r="J46" s="85"/>
      <c r="K46" s="22" t="str">
        <f t="shared" si="55"/>
        <v/>
      </c>
      <c r="L46" s="17" t="str">
        <f t="shared" si="56"/>
        <v/>
      </c>
      <c r="M46" s="17" t="str">
        <f t="shared" si="81"/>
        <v>999:99.99</v>
      </c>
      <c r="O46" s="16" t="str">
        <f t="shared" si="57"/>
        <v/>
      </c>
      <c r="P46" s="16" t="str">
        <f t="shared" si="4"/>
        <v/>
      </c>
      <c r="Q46" s="16" t="str">
        <f t="shared" si="5"/>
        <v/>
      </c>
      <c r="R46" s="16" t="str">
        <f t="shared" si="24"/>
        <v/>
      </c>
      <c r="S46" s="16" t="str">
        <f t="shared" si="25"/>
        <v/>
      </c>
      <c r="T46" s="16">
        <f t="shared" si="58"/>
        <v>0</v>
      </c>
      <c r="U46" s="16">
        <f t="shared" si="59"/>
        <v>0</v>
      </c>
      <c r="V46" s="16">
        <f t="shared" si="60"/>
        <v>0</v>
      </c>
      <c r="W46" s="16">
        <f t="shared" si="61"/>
        <v>0</v>
      </c>
      <c r="X46" s="16">
        <f t="shared" si="75"/>
        <v>0</v>
      </c>
      <c r="Y46" s="16">
        <f t="shared" si="62"/>
        <v>0</v>
      </c>
      <c r="Z46" s="16">
        <f t="shared" si="63"/>
        <v>0</v>
      </c>
      <c r="AA46" s="16">
        <f t="shared" si="64"/>
        <v>0</v>
      </c>
      <c r="AB46" s="16">
        <f t="shared" si="65"/>
        <v>0</v>
      </c>
      <c r="AC46" s="16">
        <f t="shared" si="82"/>
        <v>0</v>
      </c>
      <c r="AD46" s="44" t="str">
        <f t="shared" si="76"/>
        <v/>
      </c>
      <c r="AE46" s="44" t="str">
        <f t="shared" si="77"/>
        <v/>
      </c>
      <c r="AF46" s="44" t="str">
        <f t="shared" si="78"/>
        <v/>
      </c>
      <c r="AG46" s="44" t="str">
        <f t="shared" si="79"/>
        <v/>
      </c>
      <c r="AH46" s="44">
        <f t="shared" si="67"/>
        <v>0</v>
      </c>
      <c r="AI46" s="44">
        <f t="shared" si="68"/>
        <v>0</v>
      </c>
      <c r="AJ46" s="44">
        <f t="shared" si="69"/>
        <v>0</v>
      </c>
      <c r="AK46" s="44">
        <f t="shared" si="70"/>
        <v>0</v>
      </c>
      <c r="AL46" s="44">
        <f t="shared" si="83"/>
        <v>0</v>
      </c>
      <c r="AM46" s="44" t="str">
        <f t="shared" si="84"/>
        <v/>
      </c>
      <c r="AN46" s="16">
        <f t="shared" si="85"/>
        <v>0</v>
      </c>
      <c r="AO46" s="16" t="str">
        <f t="shared" si="71"/>
        <v/>
      </c>
      <c r="AP46" s="16" t="str">
        <f t="shared" si="72"/>
        <v/>
      </c>
      <c r="AQ46" s="16" t="str">
        <f t="shared" si="73"/>
        <v/>
      </c>
      <c r="AR46" s="16" t="str">
        <f t="shared" si="74"/>
        <v/>
      </c>
      <c r="AS46"/>
      <c r="AT46"/>
      <c r="AX46">
        <v>39</v>
      </c>
      <c r="AY46" t="str">
        <f>IF(ISERROR(VLOOKUP($AX46,申込一覧表_女子!$AH$5:$AN$167,2,0)),"",VLOOKUP($AX46,申込一覧表_女子!$AH$5:$AN$167,2,0))</f>
        <v/>
      </c>
      <c r="AZ46" t="str">
        <f>IF(ISERROR(VLOOKUP($AX46,申込一覧表_女子!$AH$5:$AN$167,7,0)),"",VLOOKUP($AX46,申込一覧表_女子!$AH$5:$AN$167,7,0))</f>
        <v/>
      </c>
      <c r="BA46" t="str">
        <f>IF(ISERROR(VLOOKUP($AX46,申込一覧表_女子!$AO$5:$AP$167,2,0)),"",VLOOKUP($AX46,申込一覧表_女子!$AO$5:$AP$167,2,0))</f>
        <v/>
      </c>
      <c r="BB46" t="str">
        <f>IF(ISERROR(VLOOKUP($AX46,申込一覧表_女子!$AH$5:$AN$167,5,0)),"",VLOOKUP($AX46,申込一覧表_女子!$AH$5:$AN$167,5,0))</f>
        <v/>
      </c>
      <c r="BC46" t="str">
        <f>IF(ISERROR(VLOOKUP($AX46,申込一覧表_女子!$AH$5:$AO$167,9,0)),"",VLOOKUP($AX46,申込一覧表_女子!$AH$5:$AO$167,9,0))</f>
        <v/>
      </c>
      <c r="BD46">
        <f t="shared" si="80"/>
        <v>0</v>
      </c>
      <c r="BE46">
        <f t="shared" si="80"/>
        <v>0</v>
      </c>
      <c r="BF46">
        <f t="shared" si="80"/>
        <v>0</v>
      </c>
      <c r="BG46">
        <f t="shared" si="80"/>
        <v>0</v>
      </c>
      <c r="BH46">
        <f t="shared" si="80"/>
        <v>0</v>
      </c>
      <c r="BI46">
        <f t="shared" si="80"/>
        <v>0</v>
      </c>
      <c r="BJ46">
        <f t="shared" si="80"/>
        <v>0</v>
      </c>
      <c r="BK46">
        <f t="shared" si="80"/>
        <v>0</v>
      </c>
      <c r="BL46">
        <f t="shared" si="80"/>
        <v>0</v>
      </c>
      <c r="BM46">
        <f t="shared" si="80"/>
        <v>0</v>
      </c>
      <c r="BN46">
        <f t="shared" si="80"/>
        <v>0</v>
      </c>
      <c r="BO46">
        <f t="shared" si="80"/>
        <v>0</v>
      </c>
      <c r="BP46" t="str">
        <f t="shared" si="42"/>
        <v/>
      </c>
      <c r="BQ46">
        <f t="shared" si="43"/>
        <v>0</v>
      </c>
      <c r="BR46" t="str">
        <f t="shared" si="50"/>
        <v/>
      </c>
      <c r="CC46">
        <v>39</v>
      </c>
      <c r="CD46" t="str">
        <f>IF(ISERROR(VLOOKUP($CC46,申込一覧表_女子!$AH$6:$AO$75,2,0)),"",VLOOKUP($CC46,申込一覧表_女子!$AH$6:$AO$75,2,0))</f>
        <v/>
      </c>
      <c r="CE46" t="str">
        <f>IF(ISERROR(VLOOKUP($CC46,申込一覧表_女子!$AH$6:$AO$75,7,0)),"",VLOOKUP($CC46,申込一覧表_女子!$AH$6:$AO$75,7,0))</f>
        <v/>
      </c>
      <c r="CF46" t="str">
        <f>IF(ISERROR(VLOOKUP($CC46,申込一覧表_女子!$AH$5:$AP$75,9,0)),"",VLOOKUP($CC46,申込一覧表_女子!$AH$5:$AP$75,9,0))</f>
        <v/>
      </c>
      <c r="CG46" t="str">
        <f>IF(ISERROR(VLOOKUP($CC46,申込一覧表_女子!$AH$6:$AN$75,5,0)),"",VLOOKUP($CC46,申込一覧表_女子!$AH$6:$AN$75,5,0))</f>
        <v/>
      </c>
      <c r="CH46" t="str">
        <f>IF(ISERROR(VLOOKUP($CC46,申込一覧表_女子!$AH$6:$AP$75,8,0)),"",VLOOKUP($CC46,申込一覧表_女子!$AH$6:$AP$75,8,0))</f>
        <v/>
      </c>
      <c r="CI46">
        <f t="shared" si="88"/>
        <v>0</v>
      </c>
      <c r="CJ46">
        <f t="shared" si="88"/>
        <v>0</v>
      </c>
      <c r="CK46">
        <f t="shared" si="88"/>
        <v>0</v>
      </c>
      <c r="CL46">
        <f t="shared" si="88"/>
        <v>0</v>
      </c>
      <c r="CM46">
        <f t="shared" si="88"/>
        <v>0</v>
      </c>
      <c r="CN46">
        <f t="shared" si="88"/>
        <v>0</v>
      </c>
      <c r="CO46">
        <f t="shared" si="88"/>
        <v>0</v>
      </c>
      <c r="CP46">
        <f t="shared" si="88"/>
        <v>0</v>
      </c>
      <c r="CQ46">
        <f t="shared" si="88"/>
        <v>0</v>
      </c>
      <c r="CR46">
        <f t="shared" si="88"/>
        <v>0</v>
      </c>
      <c r="CS46">
        <f t="shared" si="88"/>
        <v>0</v>
      </c>
      <c r="CT46">
        <f t="shared" si="88"/>
        <v>0</v>
      </c>
      <c r="CU46" t="str">
        <f>申込一覧表_女子!AH116</f>
        <v/>
      </c>
      <c r="CV46" t="str">
        <f>IF(ISERROR(VLOOKUP($CU46,申込一覧表_女子!$AH$78:$AN$167,2,0)),"",VLOOKUP($CU46,申込一覧表_女子!$AH$78:$AN$167,2,0))</f>
        <v/>
      </c>
      <c r="CW46" t="str">
        <f>IF(ISERROR(VLOOKUP($CU46,申込一覧表_女子!$AH$78:$AN$167,7,0)),"",VLOOKUP($CU46,申込一覧表_女子!$AH$78:$AN$167,7,0))</f>
        <v xml:space="preserve">  </v>
      </c>
      <c r="CX46" t="str">
        <f>IF(ISERROR(VLOOKUP($CU46,申込一覧表_女子!$AH$78:$AP$167,9,0)),"",VLOOKUP($CU46,申込一覧表_女子!$AH$78:$AP$167,9,0))</f>
        <v/>
      </c>
      <c r="CY46">
        <f>IF(ISERROR(VLOOKUP($CU46,申込一覧表_女子!$AH$78:$AN$167,5,0)),"",VLOOKUP($CU46,申込一覧表_女子!$AH$78:$AN$167,5,0))</f>
        <v>0</v>
      </c>
      <c r="CZ46" t="str">
        <f>IF(ISERROR(VLOOKUP($CU46,申込一覧表_女子!$AH$78:$AO$167,8,0)),"",VLOOKUP($CU46,申込一覧表_女子!$AH$78:$AO$167,8,0))</f>
        <v/>
      </c>
      <c r="DA46">
        <f t="shared" si="89"/>
        <v>0</v>
      </c>
      <c r="DB46">
        <f t="shared" si="89"/>
        <v>0</v>
      </c>
      <c r="DC46">
        <f t="shared" si="89"/>
        <v>0</v>
      </c>
      <c r="DD46">
        <f t="shared" si="89"/>
        <v>0</v>
      </c>
      <c r="DE46">
        <f t="shared" si="89"/>
        <v>0</v>
      </c>
      <c r="DF46">
        <f t="shared" si="89"/>
        <v>0</v>
      </c>
      <c r="DG46">
        <f t="shared" si="89"/>
        <v>0</v>
      </c>
      <c r="DH46">
        <f t="shared" si="89"/>
        <v>0</v>
      </c>
      <c r="DI46">
        <f t="shared" si="89"/>
        <v>0</v>
      </c>
      <c r="DJ46">
        <f t="shared" si="89"/>
        <v>0</v>
      </c>
      <c r="DK46">
        <f t="shared" si="89"/>
        <v>0</v>
      </c>
      <c r="DL46">
        <f t="shared" si="89"/>
        <v>0</v>
      </c>
      <c r="DR46" t="str">
        <f t="shared" si="86"/>
        <v/>
      </c>
    </row>
    <row r="47" spans="1:122" ht="14.25" customHeight="1">
      <c r="A47" s="14" t="str">
        <f t="shared" si="87"/>
        <v/>
      </c>
      <c r="B47" s="14" t="str">
        <f t="shared" si="52"/>
        <v/>
      </c>
      <c r="C47" s="92" t="str">
        <f t="shared" si="53"/>
        <v/>
      </c>
      <c r="D47" s="85"/>
      <c r="E47" s="45" t="str">
        <f t="shared" si="54"/>
        <v/>
      </c>
      <c r="F47" s="86"/>
      <c r="G47" s="85"/>
      <c r="H47" s="85"/>
      <c r="I47" s="85"/>
      <c r="J47" s="85"/>
      <c r="K47" s="22" t="str">
        <f t="shared" si="55"/>
        <v/>
      </c>
      <c r="L47" s="17" t="str">
        <f t="shared" si="56"/>
        <v/>
      </c>
      <c r="M47" s="17" t="str">
        <f t="shared" si="81"/>
        <v>999:99.99</v>
      </c>
      <c r="O47" s="16" t="str">
        <f t="shared" si="57"/>
        <v/>
      </c>
      <c r="P47" s="16" t="str">
        <f t="shared" si="4"/>
        <v/>
      </c>
      <c r="Q47" s="16" t="str">
        <f t="shared" si="5"/>
        <v/>
      </c>
      <c r="R47" s="16" t="str">
        <f t="shared" si="24"/>
        <v/>
      </c>
      <c r="S47" s="16" t="str">
        <f t="shared" si="25"/>
        <v/>
      </c>
      <c r="T47" s="16">
        <f t="shared" si="58"/>
        <v>0</v>
      </c>
      <c r="U47" s="16">
        <f t="shared" si="59"/>
        <v>0</v>
      </c>
      <c r="V47" s="16">
        <f t="shared" si="60"/>
        <v>0</v>
      </c>
      <c r="W47" s="16">
        <f t="shared" si="61"/>
        <v>0</v>
      </c>
      <c r="X47" s="16">
        <f t="shared" si="75"/>
        <v>0</v>
      </c>
      <c r="Y47" s="16">
        <f t="shared" si="62"/>
        <v>0</v>
      </c>
      <c r="Z47" s="16">
        <f t="shared" si="63"/>
        <v>0</v>
      </c>
      <c r="AA47" s="16">
        <f t="shared" si="64"/>
        <v>0</v>
      </c>
      <c r="AB47" s="16">
        <f t="shared" si="65"/>
        <v>0</v>
      </c>
      <c r="AC47" s="16">
        <f t="shared" si="82"/>
        <v>0</v>
      </c>
      <c r="AD47" s="44" t="str">
        <f t="shared" si="76"/>
        <v/>
      </c>
      <c r="AE47" s="44" t="str">
        <f t="shared" si="77"/>
        <v/>
      </c>
      <c r="AF47" s="44" t="str">
        <f t="shared" si="78"/>
        <v/>
      </c>
      <c r="AG47" s="44" t="str">
        <f t="shared" si="79"/>
        <v/>
      </c>
      <c r="AH47" s="44">
        <f t="shared" si="67"/>
        <v>0</v>
      </c>
      <c r="AI47" s="44">
        <f t="shared" si="68"/>
        <v>0</v>
      </c>
      <c r="AJ47" s="44">
        <f t="shared" si="69"/>
        <v>0</v>
      </c>
      <c r="AK47" s="44">
        <f t="shared" si="70"/>
        <v>0</v>
      </c>
      <c r="AL47" s="44">
        <f t="shared" si="83"/>
        <v>0</v>
      </c>
      <c r="AM47" s="44" t="str">
        <f t="shared" si="84"/>
        <v/>
      </c>
      <c r="AN47" s="16">
        <f t="shared" si="85"/>
        <v>0</v>
      </c>
      <c r="AO47" s="16" t="str">
        <f t="shared" si="71"/>
        <v/>
      </c>
      <c r="AP47" s="16" t="str">
        <f t="shared" si="72"/>
        <v/>
      </c>
      <c r="AQ47" s="16" t="str">
        <f t="shared" si="73"/>
        <v/>
      </c>
      <c r="AR47" s="16" t="str">
        <f t="shared" si="74"/>
        <v/>
      </c>
      <c r="AX47">
        <v>40</v>
      </c>
      <c r="AY47" t="str">
        <f>IF(ISERROR(VLOOKUP($AX47,申込一覧表_女子!$AH$5:$AN$167,2,0)),"",VLOOKUP($AX47,申込一覧表_女子!$AH$5:$AN$167,2,0))</f>
        <v/>
      </c>
      <c r="AZ47" t="str">
        <f>IF(ISERROR(VLOOKUP($AX47,申込一覧表_女子!$AH$5:$AN$167,7,0)),"",VLOOKUP($AX47,申込一覧表_女子!$AH$5:$AN$167,7,0))</f>
        <v/>
      </c>
      <c r="BA47" t="str">
        <f>IF(ISERROR(VLOOKUP($AX47,申込一覧表_女子!$AO$5:$AP$167,2,0)),"",VLOOKUP($AX47,申込一覧表_女子!$AO$5:$AP$167,2,0))</f>
        <v/>
      </c>
      <c r="BB47" t="str">
        <f>IF(ISERROR(VLOOKUP($AX47,申込一覧表_女子!$AH$5:$AN$167,5,0)),"",VLOOKUP($AX47,申込一覧表_女子!$AH$5:$AN$167,5,0))</f>
        <v/>
      </c>
      <c r="BC47" t="str">
        <f>IF(ISERROR(VLOOKUP($AX47,申込一覧表_女子!$AH$5:$AO$167,9,0)),"",VLOOKUP($AX47,申込一覧表_女子!$AH$5:$AO$167,9,0))</f>
        <v/>
      </c>
      <c r="BD47">
        <f t="shared" si="80"/>
        <v>0</v>
      </c>
      <c r="BE47">
        <f t="shared" si="80"/>
        <v>0</v>
      </c>
      <c r="BF47">
        <f t="shared" si="80"/>
        <v>0</v>
      </c>
      <c r="BG47">
        <f t="shared" si="80"/>
        <v>0</v>
      </c>
      <c r="BH47">
        <f t="shared" si="80"/>
        <v>0</v>
      </c>
      <c r="BI47">
        <f t="shared" si="80"/>
        <v>0</v>
      </c>
      <c r="BJ47">
        <f t="shared" si="80"/>
        <v>0</v>
      </c>
      <c r="BK47">
        <f t="shared" si="80"/>
        <v>0</v>
      </c>
      <c r="BL47">
        <f t="shared" si="80"/>
        <v>0</v>
      </c>
      <c r="BM47">
        <f t="shared" si="80"/>
        <v>0</v>
      </c>
      <c r="BN47">
        <f t="shared" si="80"/>
        <v>0</v>
      </c>
      <c r="BO47">
        <f t="shared" si="80"/>
        <v>0</v>
      </c>
      <c r="BP47" t="str">
        <f t="shared" si="42"/>
        <v/>
      </c>
      <c r="BQ47">
        <f t="shared" si="43"/>
        <v>0</v>
      </c>
      <c r="BR47" t="str">
        <f t="shared" si="50"/>
        <v/>
      </c>
      <c r="CC47">
        <v>40</v>
      </c>
      <c r="CD47" t="str">
        <f>IF(ISERROR(VLOOKUP($CC47,申込一覧表_女子!$AH$6:$AO$75,2,0)),"",VLOOKUP($CC47,申込一覧表_女子!$AH$6:$AO$75,2,0))</f>
        <v/>
      </c>
      <c r="CE47" t="str">
        <f>IF(ISERROR(VLOOKUP($CC47,申込一覧表_女子!$AH$6:$AO$75,7,0)),"",VLOOKUP($CC47,申込一覧表_女子!$AH$6:$AO$75,7,0))</f>
        <v/>
      </c>
      <c r="CF47" t="str">
        <f>IF(ISERROR(VLOOKUP($CC47,申込一覧表_女子!$AH$5:$AP$75,9,0)),"",VLOOKUP($CC47,申込一覧表_女子!$AH$5:$AP$75,9,0))</f>
        <v/>
      </c>
      <c r="CG47" t="str">
        <f>IF(ISERROR(VLOOKUP($CC47,申込一覧表_女子!$AH$6:$AN$75,5,0)),"",VLOOKUP($CC47,申込一覧表_女子!$AH$6:$AN$75,5,0))</f>
        <v/>
      </c>
      <c r="CH47" t="str">
        <f>IF(ISERROR(VLOOKUP($CC47,申込一覧表_女子!$AH$6:$AP$75,8,0)),"",VLOOKUP($CC47,申込一覧表_女子!$AH$6:$AP$75,8,0))</f>
        <v/>
      </c>
      <c r="CI47">
        <f t="shared" si="88"/>
        <v>0</v>
      </c>
      <c r="CJ47">
        <f t="shared" si="88"/>
        <v>0</v>
      </c>
      <c r="CK47">
        <f t="shared" si="88"/>
        <v>0</v>
      </c>
      <c r="CL47">
        <f t="shared" si="88"/>
        <v>0</v>
      </c>
      <c r="CM47">
        <f t="shared" si="88"/>
        <v>0</v>
      </c>
      <c r="CN47">
        <f t="shared" si="88"/>
        <v>0</v>
      </c>
      <c r="CO47">
        <f t="shared" si="88"/>
        <v>0</v>
      </c>
      <c r="CP47">
        <f t="shared" si="88"/>
        <v>0</v>
      </c>
      <c r="CQ47">
        <f t="shared" si="88"/>
        <v>0</v>
      </c>
      <c r="CR47">
        <f t="shared" si="88"/>
        <v>0</v>
      </c>
      <c r="CS47">
        <f t="shared" si="88"/>
        <v>0</v>
      </c>
      <c r="CT47">
        <f t="shared" si="88"/>
        <v>0</v>
      </c>
      <c r="CU47" t="str">
        <f>申込一覧表_女子!AH117</f>
        <v/>
      </c>
      <c r="CV47" t="str">
        <f>IF(ISERROR(VLOOKUP($CU47,申込一覧表_女子!$AH$78:$AN$167,2,0)),"",VLOOKUP($CU47,申込一覧表_女子!$AH$78:$AN$167,2,0))</f>
        <v/>
      </c>
      <c r="CW47" t="str">
        <f>IF(ISERROR(VLOOKUP($CU47,申込一覧表_女子!$AH$78:$AN$167,7,0)),"",VLOOKUP($CU47,申込一覧表_女子!$AH$78:$AN$167,7,0))</f>
        <v xml:space="preserve">  </v>
      </c>
      <c r="CX47" t="str">
        <f>IF(ISERROR(VLOOKUP($CU47,申込一覧表_女子!$AH$78:$AP$167,9,0)),"",VLOOKUP($CU47,申込一覧表_女子!$AH$78:$AP$167,9,0))</f>
        <v/>
      </c>
      <c r="CY47">
        <f>IF(ISERROR(VLOOKUP($CU47,申込一覧表_女子!$AH$78:$AN$167,5,0)),"",VLOOKUP($CU47,申込一覧表_女子!$AH$78:$AN$167,5,0))</f>
        <v>0</v>
      </c>
      <c r="CZ47" t="str">
        <f>IF(ISERROR(VLOOKUP($CU47,申込一覧表_女子!$AH$78:$AO$167,8,0)),"",VLOOKUP($CU47,申込一覧表_女子!$AH$78:$AO$167,8,0))</f>
        <v/>
      </c>
      <c r="DA47">
        <f t="shared" si="89"/>
        <v>0</v>
      </c>
      <c r="DB47">
        <f t="shared" si="89"/>
        <v>0</v>
      </c>
      <c r="DC47">
        <f t="shared" si="89"/>
        <v>0</v>
      </c>
      <c r="DD47">
        <f t="shared" si="89"/>
        <v>0</v>
      </c>
      <c r="DE47">
        <f t="shared" si="89"/>
        <v>0</v>
      </c>
      <c r="DF47">
        <f t="shared" si="89"/>
        <v>0</v>
      </c>
      <c r="DG47">
        <f t="shared" si="89"/>
        <v>0</v>
      </c>
      <c r="DH47">
        <f t="shared" si="89"/>
        <v>0</v>
      </c>
      <c r="DI47">
        <f t="shared" si="89"/>
        <v>0</v>
      </c>
      <c r="DJ47">
        <f t="shared" si="89"/>
        <v>0</v>
      </c>
      <c r="DK47">
        <f t="shared" si="89"/>
        <v>0</v>
      </c>
      <c r="DL47">
        <f t="shared" si="89"/>
        <v>0</v>
      </c>
      <c r="DR47" t="str">
        <f t="shared" si="86"/>
        <v/>
      </c>
    </row>
    <row r="48" spans="1:122" ht="14.25" customHeight="1">
      <c r="A48" s="14" t="str">
        <f t="shared" si="87"/>
        <v/>
      </c>
      <c r="B48" s="14" t="str">
        <f t="shared" si="52"/>
        <v/>
      </c>
      <c r="C48" s="92" t="str">
        <f t="shared" si="53"/>
        <v/>
      </c>
      <c r="D48" s="85"/>
      <c r="E48" s="45" t="str">
        <f t="shared" si="54"/>
        <v/>
      </c>
      <c r="F48" s="86"/>
      <c r="G48" s="85"/>
      <c r="H48" s="85"/>
      <c r="I48" s="85"/>
      <c r="J48" s="85"/>
      <c r="K48" s="90" t="str">
        <f t="shared" si="55"/>
        <v/>
      </c>
      <c r="L48" s="17" t="str">
        <f t="shared" si="56"/>
        <v/>
      </c>
      <c r="M48" s="17" t="str">
        <f t="shared" si="81"/>
        <v>999:99.99</v>
      </c>
      <c r="O48" s="16" t="str">
        <f t="shared" si="57"/>
        <v/>
      </c>
      <c r="P48" s="16" t="str">
        <f t="shared" si="4"/>
        <v/>
      </c>
      <c r="Q48" s="16" t="str">
        <f t="shared" si="5"/>
        <v/>
      </c>
      <c r="R48" s="16" t="str">
        <f t="shared" si="24"/>
        <v/>
      </c>
      <c r="S48" s="16" t="str">
        <f t="shared" si="25"/>
        <v/>
      </c>
      <c r="T48" s="16">
        <f t="shared" si="58"/>
        <v>0</v>
      </c>
      <c r="U48" s="16">
        <f t="shared" si="59"/>
        <v>0</v>
      </c>
      <c r="V48" s="16">
        <f t="shared" si="60"/>
        <v>0</v>
      </c>
      <c r="W48" s="16">
        <f t="shared" si="61"/>
        <v>0</v>
      </c>
      <c r="X48" s="16">
        <f t="shared" si="75"/>
        <v>0</v>
      </c>
      <c r="Y48" s="16">
        <f t="shared" si="62"/>
        <v>0</v>
      </c>
      <c r="Z48" s="16">
        <f t="shared" si="63"/>
        <v>0</v>
      </c>
      <c r="AA48" s="16">
        <f t="shared" si="64"/>
        <v>0</v>
      </c>
      <c r="AB48" s="16">
        <f t="shared" si="65"/>
        <v>0</v>
      </c>
      <c r="AC48" s="16">
        <f t="shared" si="82"/>
        <v>0</v>
      </c>
      <c r="AD48" s="44" t="str">
        <f t="shared" si="76"/>
        <v/>
      </c>
      <c r="AE48" s="44" t="str">
        <f t="shared" si="77"/>
        <v/>
      </c>
      <c r="AF48" s="44" t="str">
        <f t="shared" si="78"/>
        <v/>
      </c>
      <c r="AG48" s="44" t="str">
        <f t="shared" si="79"/>
        <v/>
      </c>
      <c r="AH48" s="44">
        <f t="shared" si="67"/>
        <v>0</v>
      </c>
      <c r="AI48" s="44">
        <f t="shared" si="68"/>
        <v>0</v>
      </c>
      <c r="AJ48" s="44">
        <f t="shared" si="69"/>
        <v>0</v>
      </c>
      <c r="AK48" s="44">
        <f t="shared" si="70"/>
        <v>0</v>
      </c>
      <c r="AL48" s="44">
        <f t="shared" si="83"/>
        <v>0</v>
      </c>
      <c r="AM48" s="44" t="str">
        <f t="shared" si="84"/>
        <v/>
      </c>
      <c r="AN48" s="16">
        <f t="shared" si="85"/>
        <v>0</v>
      </c>
      <c r="AO48" s="16" t="str">
        <f t="shared" si="71"/>
        <v/>
      </c>
      <c r="AP48" s="16" t="str">
        <f t="shared" si="72"/>
        <v/>
      </c>
      <c r="AQ48" s="16" t="str">
        <f t="shared" si="73"/>
        <v/>
      </c>
      <c r="AR48" s="16" t="str">
        <f t="shared" si="74"/>
        <v/>
      </c>
      <c r="AX48">
        <v>41</v>
      </c>
      <c r="AY48" t="str">
        <f>IF(ISERROR(VLOOKUP($AX48,申込一覧表_女子!$AH$5:$AN$167,2,0)),"",VLOOKUP($AX48,申込一覧表_女子!$AH$5:$AN$167,2,0))</f>
        <v/>
      </c>
      <c r="AZ48" t="str">
        <f>IF(ISERROR(VLOOKUP($AX48,申込一覧表_女子!$AH$5:$AN$167,7,0)),"",VLOOKUP($AX48,申込一覧表_女子!$AH$5:$AN$167,7,0))</f>
        <v/>
      </c>
      <c r="BA48" t="str">
        <f>IF(ISERROR(VLOOKUP($AX48,申込一覧表_女子!$AO$5:$AP$167,2,0)),"",VLOOKUP($AX48,申込一覧表_女子!$AO$5:$AP$167,2,0))</f>
        <v/>
      </c>
      <c r="BB48" t="str">
        <f>IF(ISERROR(VLOOKUP($AX48,申込一覧表_女子!$AH$5:$AN$167,5,0)),"",VLOOKUP($AX48,申込一覧表_女子!$AH$5:$AN$167,5,0))</f>
        <v/>
      </c>
      <c r="BC48" t="str">
        <f>IF(ISERROR(VLOOKUP($AX48,申込一覧表_女子!$AH$5:$AO$167,9,0)),"",VLOOKUP($AX48,申込一覧表_女子!$AH$5:$AO$167,9,0))</f>
        <v/>
      </c>
      <c r="BD48">
        <f t="shared" ref="BD48:BO57" si="90">COUNTIF($AD$7:$AG$66,BD$5&amp;$AY48)</f>
        <v>0</v>
      </c>
      <c r="BE48">
        <f t="shared" si="90"/>
        <v>0</v>
      </c>
      <c r="BF48">
        <f t="shared" si="90"/>
        <v>0</v>
      </c>
      <c r="BG48">
        <f t="shared" si="90"/>
        <v>0</v>
      </c>
      <c r="BH48">
        <f t="shared" si="90"/>
        <v>0</v>
      </c>
      <c r="BI48">
        <f t="shared" si="90"/>
        <v>0</v>
      </c>
      <c r="BJ48">
        <f t="shared" si="90"/>
        <v>0</v>
      </c>
      <c r="BK48">
        <f t="shared" si="90"/>
        <v>0</v>
      </c>
      <c r="BL48">
        <f t="shared" si="90"/>
        <v>0</v>
      </c>
      <c r="BM48">
        <f t="shared" si="90"/>
        <v>0</v>
      </c>
      <c r="BN48">
        <f t="shared" si="90"/>
        <v>0</v>
      </c>
      <c r="BO48">
        <f t="shared" si="90"/>
        <v>0</v>
      </c>
      <c r="BP48" t="str">
        <f t="shared" si="42"/>
        <v/>
      </c>
      <c r="BQ48">
        <f t="shared" si="43"/>
        <v>0</v>
      </c>
      <c r="BR48" t="str">
        <f t="shared" si="50"/>
        <v/>
      </c>
      <c r="CC48">
        <v>41</v>
      </c>
      <c r="CD48" t="str">
        <f>IF(ISERROR(VLOOKUP($CC48,申込一覧表_女子!$AH$6:$AO$75,2,0)),"",VLOOKUP($CC48,申込一覧表_女子!$AH$6:$AO$75,2,0))</f>
        <v/>
      </c>
      <c r="CE48" t="str">
        <f>IF(ISERROR(VLOOKUP($CC48,申込一覧表_女子!$AH$6:$AO$75,7,0)),"",VLOOKUP($CC48,申込一覧表_女子!$AH$6:$AO$75,7,0))</f>
        <v/>
      </c>
      <c r="CF48" t="str">
        <f>IF(ISERROR(VLOOKUP($CC48,申込一覧表_女子!$AH$5:$AP$75,9,0)),"",VLOOKUP($CC48,申込一覧表_女子!$AH$5:$AP$75,9,0))</f>
        <v/>
      </c>
      <c r="CG48" t="str">
        <f>IF(ISERROR(VLOOKUP($CC48,申込一覧表_女子!$AH$6:$AN$75,5,0)),"",VLOOKUP($CC48,申込一覧表_女子!$AH$6:$AN$75,5,0))</f>
        <v/>
      </c>
      <c r="CH48" t="str">
        <f>IF(ISERROR(VLOOKUP($CC48,申込一覧表_女子!$AH$6:$AP$75,8,0)),"",VLOOKUP($CC48,申込一覧表_女子!$AH$6:$AP$75,8,0))</f>
        <v/>
      </c>
      <c r="CI48">
        <f t="shared" si="88"/>
        <v>0</v>
      </c>
      <c r="CJ48">
        <f t="shared" si="88"/>
        <v>0</v>
      </c>
      <c r="CK48">
        <f t="shared" si="88"/>
        <v>0</v>
      </c>
      <c r="CL48">
        <f t="shared" si="88"/>
        <v>0</v>
      </c>
      <c r="CM48">
        <f t="shared" si="88"/>
        <v>0</v>
      </c>
      <c r="CN48">
        <f t="shared" si="88"/>
        <v>0</v>
      </c>
      <c r="CO48">
        <f t="shared" si="88"/>
        <v>0</v>
      </c>
      <c r="CP48">
        <f t="shared" si="88"/>
        <v>0</v>
      </c>
      <c r="CQ48">
        <f t="shared" si="88"/>
        <v>0</v>
      </c>
      <c r="CR48">
        <f t="shared" si="88"/>
        <v>0</v>
      </c>
      <c r="CS48">
        <f t="shared" si="88"/>
        <v>0</v>
      </c>
      <c r="CT48">
        <f t="shared" si="88"/>
        <v>0</v>
      </c>
      <c r="CU48" t="str">
        <f>申込一覧表_女子!AH118</f>
        <v/>
      </c>
      <c r="CV48" t="str">
        <f>IF(ISERROR(VLOOKUP($CU48,申込一覧表_女子!$AH$78:$AN$167,2,0)),"",VLOOKUP($CU48,申込一覧表_女子!$AH$78:$AN$167,2,0))</f>
        <v/>
      </c>
      <c r="CW48" t="str">
        <f>IF(ISERROR(VLOOKUP($CU48,申込一覧表_女子!$AH$78:$AN$167,7,0)),"",VLOOKUP($CU48,申込一覧表_女子!$AH$78:$AN$167,7,0))</f>
        <v xml:space="preserve">  </v>
      </c>
      <c r="CX48" t="str">
        <f>IF(ISERROR(VLOOKUP($CU48,申込一覧表_女子!$AH$78:$AP$167,9,0)),"",VLOOKUP($CU48,申込一覧表_女子!$AH$78:$AP$167,9,0))</f>
        <v/>
      </c>
      <c r="CY48">
        <f>IF(ISERROR(VLOOKUP($CU48,申込一覧表_女子!$AH$78:$AN$167,5,0)),"",VLOOKUP($CU48,申込一覧表_女子!$AH$78:$AN$167,5,0))</f>
        <v>0</v>
      </c>
      <c r="CZ48" t="str">
        <f>IF(ISERROR(VLOOKUP($CU48,申込一覧表_女子!$AH$78:$AO$167,8,0)),"",VLOOKUP($CU48,申込一覧表_女子!$AH$78:$AO$167,8,0))</f>
        <v/>
      </c>
      <c r="DA48">
        <f t="shared" si="89"/>
        <v>0</v>
      </c>
      <c r="DB48">
        <f t="shared" si="89"/>
        <v>0</v>
      </c>
      <c r="DC48">
        <f t="shared" si="89"/>
        <v>0</v>
      </c>
      <c r="DD48">
        <f t="shared" si="89"/>
        <v>0</v>
      </c>
      <c r="DE48">
        <f t="shared" si="89"/>
        <v>0</v>
      </c>
      <c r="DF48">
        <f t="shared" si="89"/>
        <v>0</v>
      </c>
      <c r="DG48">
        <f t="shared" si="89"/>
        <v>0</v>
      </c>
      <c r="DH48">
        <f t="shared" si="89"/>
        <v>0</v>
      </c>
      <c r="DI48">
        <f t="shared" si="89"/>
        <v>0</v>
      </c>
      <c r="DJ48">
        <f t="shared" si="89"/>
        <v>0</v>
      </c>
      <c r="DK48">
        <f t="shared" si="89"/>
        <v>0</v>
      </c>
      <c r="DL48">
        <f t="shared" si="89"/>
        <v>0</v>
      </c>
      <c r="DR48" t="str">
        <f t="shared" si="86"/>
        <v/>
      </c>
    </row>
    <row r="49" spans="1:122" ht="14.25" customHeight="1">
      <c r="A49" s="15" t="str">
        <f t="shared" si="87"/>
        <v/>
      </c>
      <c r="B49" s="15" t="str">
        <f t="shared" si="52"/>
        <v/>
      </c>
      <c r="C49" s="96"/>
      <c r="D49" s="43"/>
      <c r="E49" s="43"/>
      <c r="F49" s="89"/>
      <c r="G49" s="43"/>
      <c r="H49" s="43"/>
      <c r="I49" s="43"/>
      <c r="J49" s="43"/>
      <c r="K49" s="76" t="str">
        <f t="shared" si="55"/>
        <v/>
      </c>
      <c r="L49" s="88" t="str">
        <f t="shared" si="56"/>
        <v/>
      </c>
      <c r="M49" s="88"/>
      <c r="O49" s="16" t="str">
        <f t="shared" ref="O49:O78" si="91">IF(D49="","",VLOOKUP(B49&amp;D49,$AT$15:$AU$26,2,0))</f>
        <v/>
      </c>
      <c r="P49" s="16" t="str">
        <f t="shared" ref="P49:P78" si="92">IF($D49="","",VLOOKUP($B49&amp;$D49,$AT$15:$AV$26,3,0))</f>
        <v/>
      </c>
      <c r="Q49" s="16" t="str">
        <f t="shared" ref="Q49:Q78" si="93">IF($D49="","",VLOOKUP($D49,$AT$8:$AV$11,2,0))</f>
        <v/>
      </c>
      <c r="R49" s="16" t="str">
        <f t="shared" si="24"/>
        <v/>
      </c>
      <c r="S49" s="16"/>
      <c r="T49" s="16">
        <f t="shared" si="58"/>
        <v>0</v>
      </c>
      <c r="U49" s="16">
        <f t="shared" si="59"/>
        <v>0</v>
      </c>
      <c r="V49" s="16">
        <f t="shared" si="60"/>
        <v>0</v>
      </c>
      <c r="W49" s="16">
        <f t="shared" si="61"/>
        <v>0</v>
      </c>
      <c r="X49" s="16">
        <f t="shared" si="75"/>
        <v>0</v>
      </c>
      <c r="Y49" s="16">
        <f t="shared" si="62"/>
        <v>0</v>
      </c>
      <c r="Z49" s="16">
        <f t="shared" si="63"/>
        <v>0</v>
      </c>
      <c r="AA49" s="16">
        <f t="shared" si="64"/>
        <v>0</v>
      </c>
      <c r="AB49" s="16">
        <f t="shared" si="65"/>
        <v>0</v>
      </c>
      <c r="AC49" s="16">
        <f t="shared" si="82"/>
        <v>0</v>
      </c>
      <c r="AD49" s="44" t="str">
        <f t="shared" ref="AD49:AD78" si="94">IF(G49="","",$O49&amp;G49)</f>
        <v/>
      </c>
      <c r="AE49" s="44" t="str">
        <f t="shared" ref="AE49:AE78" si="95">IF(H49="","",$O49&amp;H49)</f>
        <v/>
      </c>
      <c r="AF49" s="44" t="str">
        <f t="shared" ref="AF49:AF78" si="96">IF(I49="","",$O49&amp;I49)</f>
        <v/>
      </c>
      <c r="AG49" s="44" t="str">
        <f t="shared" ref="AG49:AG78" si="97">IF(J49="","",$O49&amp;J49)</f>
        <v/>
      </c>
      <c r="AH49" s="44">
        <f t="shared" si="67"/>
        <v>0</v>
      </c>
      <c r="AI49" s="44">
        <f t="shared" si="68"/>
        <v>0</v>
      </c>
      <c r="AJ49" s="44">
        <f t="shared" si="69"/>
        <v>0</v>
      </c>
      <c r="AK49" s="44">
        <f t="shared" si="70"/>
        <v>0</v>
      </c>
      <c r="AL49" s="44">
        <f t="shared" si="83"/>
        <v>0</v>
      </c>
      <c r="AM49" s="44" t="str">
        <f t="shared" si="84"/>
        <v/>
      </c>
      <c r="AN49" s="16">
        <f t="shared" si="85"/>
        <v>0</v>
      </c>
      <c r="AO49" s="16" t="str">
        <f t="shared" si="71"/>
        <v/>
      </c>
      <c r="AP49" s="16" t="str">
        <f t="shared" si="72"/>
        <v/>
      </c>
      <c r="AQ49" s="16" t="str">
        <f t="shared" si="73"/>
        <v/>
      </c>
      <c r="AR49" s="16" t="str">
        <f t="shared" si="74"/>
        <v/>
      </c>
      <c r="AX49">
        <v>42</v>
      </c>
      <c r="AY49" t="str">
        <f>IF(ISERROR(VLOOKUP($AX49,申込一覧表_女子!$AH$5:$AN$167,2,0)),"",VLOOKUP($AX49,申込一覧表_女子!$AH$5:$AN$167,2,0))</f>
        <v/>
      </c>
      <c r="AZ49" t="str">
        <f>IF(ISERROR(VLOOKUP($AX49,申込一覧表_女子!$AH$5:$AN$167,7,0)),"",VLOOKUP($AX49,申込一覧表_女子!$AH$5:$AN$167,7,0))</f>
        <v/>
      </c>
      <c r="BA49" t="str">
        <f>IF(ISERROR(VLOOKUP($AX49,申込一覧表_女子!$AO$5:$AP$167,2,0)),"",VLOOKUP($AX49,申込一覧表_女子!$AO$5:$AP$167,2,0))</f>
        <v/>
      </c>
      <c r="BB49" t="str">
        <f>IF(ISERROR(VLOOKUP($AX49,申込一覧表_女子!$AH$5:$AN$167,5,0)),"",VLOOKUP($AX49,申込一覧表_女子!$AH$5:$AN$167,5,0))</f>
        <v/>
      </c>
      <c r="BC49" t="str">
        <f>IF(ISERROR(VLOOKUP($AX49,申込一覧表_女子!$AH$5:$AO$167,9,0)),"",VLOOKUP($AX49,申込一覧表_女子!$AH$5:$AO$167,9,0))</f>
        <v/>
      </c>
      <c r="BD49">
        <f t="shared" si="90"/>
        <v>0</v>
      </c>
      <c r="BE49">
        <f t="shared" si="90"/>
        <v>0</v>
      </c>
      <c r="BF49">
        <f t="shared" si="90"/>
        <v>0</v>
      </c>
      <c r="BG49">
        <f t="shared" si="90"/>
        <v>0</v>
      </c>
      <c r="BH49">
        <f t="shared" si="90"/>
        <v>0</v>
      </c>
      <c r="BI49">
        <f t="shared" si="90"/>
        <v>0</v>
      </c>
      <c r="BJ49">
        <f t="shared" si="90"/>
        <v>0</v>
      </c>
      <c r="BK49">
        <f t="shared" si="90"/>
        <v>0</v>
      </c>
      <c r="BL49">
        <f t="shared" si="90"/>
        <v>0</v>
      </c>
      <c r="BM49">
        <f t="shared" si="90"/>
        <v>0</v>
      </c>
      <c r="BN49">
        <f t="shared" si="90"/>
        <v>0</v>
      </c>
      <c r="BO49">
        <f t="shared" si="90"/>
        <v>0</v>
      </c>
      <c r="BP49" t="str">
        <f t="shared" si="42"/>
        <v/>
      </c>
      <c r="BQ49">
        <f t="shared" si="43"/>
        <v>0</v>
      </c>
      <c r="BR49" t="str">
        <f t="shared" si="50"/>
        <v/>
      </c>
      <c r="CC49">
        <v>42</v>
      </c>
      <c r="CD49" t="str">
        <f>IF(ISERROR(VLOOKUP($CC49,申込一覧表_女子!$AH$6:$AO$75,2,0)),"",VLOOKUP($CC49,申込一覧表_女子!$AH$6:$AO$75,2,0))</f>
        <v/>
      </c>
      <c r="CE49" t="str">
        <f>IF(ISERROR(VLOOKUP($CC49,申込一覧表_女子!$AH$6:$AO$75,7,0)),"",VLOOKUP($CC49,申込一覧表_女子!$AH$6:$AO$75,7,0))</f>
        <v/>
      </c>
      <c r="CF49" t="str">
        <f>IF(ISERROR(VLOOKUP($CC49,申込一覧表_女子!$AH$5:$AP$75,9,0)),"",VLOOKUP($CC49,申込一覧表_女子!$AH$5:$AP$75,9,0))</f>
        <v/>
      </c>
      <c r="CG49" t="str">
        <f>IF(ISERROR(VLOOKUP($CC49,申込一覧表_女子!$AH$6:$AN$75,5,0)),"",VLOOKUP($CC49,申込一覧表_女子!$AH$6:$AN$75,5,0))</f>
        <v/>
      </c>
      <c r="CH49" t="str">
        <f>IF(ISERROR(VLOOKUP($CC49,申込一覧表_女子!$AH$6:$AP$75,8,0)),"",VLOOKUP($CC49,申込一覧表_女子!$AH$6:$AP$75,8,0))</f>
        <v/>
      </c>
      <c r="CI49">
        <f t="shared" si="88"/>
        <v>0</v>
      </c>
      <c r="CJ49">
        <f t="shared" si="88"/>
        <v>0</v>
      </c>
      <c r="CK49">
        <f t="shared" si="88"/>
        <v>0</v>
      </c>
      <c r="CL49">
        <f t="shared" si="88"/>
        <v>0</v>
      </c>
      <c r="CM49">
        <f t="shared" si="88"/>
        <v>0</v>
      </c>
      <c r="CN49">
        <f t="shared" si="88"/>
        <v>0</v>
      </c>
      <c r="CO49">
        <f t="shared" si="88"/>
        <v>0</v>
      </c>
      <c r="CP49">
        <f t="shared" si="88"/>
        <v>0</v>
      </c>
      <c r="CQ49">
        <f t="shared" si="88"/>
        <v>0</v>
      </c>
      <c r="CR49">
        <f t="shared" si="88"/>
        <v>0</v>
      </c>
      <c r="CS49">
        <f t="shared" si="88"/>
        <v>0</v>
      </c>
      <c r="CT49">
        <f t="shared" si="88"/>
        <v>0</v>
      </c>
      <c r="CU49" t="str">
        <f>申込一覧表_女子!AH119</f>
        <v/>
      </c>
      <c r="CV49" t="str">
        <f>IF(ISERROR(VLOOKUP($CU49,申込一覧表_女子!$AH$78:$AN$167,2,0)),"",VLOOKUP($CU49,申込一覧表_女子!$AH$78:$AN$167,2,0))</f>
        <v/>
      </c>
      <c r="CW49" t="str">
        <f>IF(ISERROR(VLOOKUP($CU49,申込一覧表_女子!$AH$78:$AN$167,7,0)),"",VLOOKUP($CU49,申込一覧表_女子!$AH$78:$AN$167,7,0))</f>
        <v xml:space="preserve">  </v>
      </c>
      <c r="CX49" t="str">
        <f>IF(ISERROR(VLOOKUP($CU49,申込一覧表_女子!$AH$78:$AP$167,9,0)),"",VLOOKUP($CU49,申込一覧表_女子!$AH$78:$AP$167,9,0))</f>
        <v/>
      </c>
      <c r="CY49">
        <f>IF(ISERROR(VLOOKUP($CU49,申込一覧表_女子!$AH$78:$AN$167,5,0)),"",VLOOKUP($CU49,申込一覧表_女子!$AH$78:$AN$167,5,0))</f>
        <v>0</v>
      </c>
      <c r="CZ49" t="str">
        <f>IF(ISERROR(VLOOKUP($CU49,申込一覧表_女子!$AH$78:$AO$167,8,0)),"",VLOOKUP($CU49,申込一覧表_女子!$AH$78:$AO$167,8,0))</f>
        <v/>
      </c>
      <c r="DA49">
        <f t="shared" si="89"/>
        <v>0</v>
      </c>
      <c r="DB49">
        <f t="shared" si="89"/>
        <v>0</v>
      </c>
      <c r="DC49">
        <f t="shared" si="89"/>
        <v>0</v>
      </c>
      <c r="DD49">
        <f t="shared" si="89"/>
        <v>0</v>
      </c>
      <c r="DE49">
        <f t="shared" si="89"/>
        <v>0</v>
      </c>
      <c r="DF49">
        <f t="shared" si="89"/>
        <v>0</v>
      </c>
      <c r="DG49">
        <f t="shared" si="89"/>
        <v>0</v>
      </c>
      <c r="DH49">
        <f t="shared" si="89"/>
        <v>0</v>
      </c>
      <c r="DI49">
        <f t="shared" si="89"/>
        <v>0</v>
      </c>
      <c r="DJ49">
        <f t="shared" si="89"/>
        <v>0</v>
      </c>
      <c r="DK49">
        <f t="shared" si="89"/>
        <v>0</v>
      </c>
      <c r="DL49">
        <f t="shared" si="89"/>
        <v>0</v>
      </c>
      <c r="DR49" t="str">
        <f t="shared" si="86"/>
        <v/>
      </c>
    </row>
    <row r="50" spans="1:122" ht="14.25" customHeight="1">
      <c r="A50" s="15" t="str">
        <f t="shared" si="87"/>
        <v/>
      </c>
      <c r="B50" s="15" t="str">
        <f t="shared" si="52"/>
        <v/>
      </c>
      <c r="C50" s="97"/>
      <c r="D50" s="43"/>
      <c r="E50" s="43"/>
      <c r="F50" s="89"/>
      <c r="G50" s="43"/>
      <c r="H50" s="43"/>
      <c r="I50" s="43"/>
      <c r="J50" s="43"/>
      <c r="K50" s="76" t="str">
        <f t="shared" si="55"/>
        <v/>
      </c>
      <c r="L50" s="88" t="str">
        <f t="shared" si="56"/>
        <v/>
      </c>
      <c r="M50" s="88"/>
      <c r="O50" s="16" t="str">
        <f t="shared" si="91"/>
        <v/>
      </c>
      <c r="P50" s="16" t="str">
        <f t="shared" si="92"/>
        <v/>
      </c>
      <c r="Q50" s="16" t="str">
        <f t="shared" si="93"/>
        <v/>
      </c>
      <c r="R50" s="16" t="str">
        <f t="shared" si="24"/>
        <v/>
      </c>
      <c r="S50" s="16"/>
      <c r="T50" s="16">
        <f t="shared" si="58"/>
        <v>0</v>
      </c>
      <c r="U50" s="16">
        <f t="shared" si="59"/>
        <v>0</v>
      </c>
      <c r="V50" s="16">
        <f t="shared" si="60"/>
        <v>0</v>
      </c>
      <c r="W50" s="16">
        <f t="shared" si="61"/>
        <v>0</v>
      </c>
      <c r="X50" s="16">
        <f t="shared" si="75"/>
        <v>0</v>
      </c>
      <c r="Y50" s="16">
        <f t="shared" si="62"/>
        <v>0</v>
      </c>
      <c r="Z50" s="16">
        <f t="shared" si="63"/>
        <v>0</v>
      </c>
      <c r="AA50" s="16">
        <f t="shared" si="64"/>
        <v>0</v>
      </c>
      <c r="AB50" s="16">
        <f t="shared" si="65"/>
        <v>0</v>
      </c>
      <c r="AC50" s="16">
        <f t="shared" si="82"/>
        <v>0</v>
      </c>
      <c r="AD50" s="44" t="str">
        <f t="shared" si="94"/>
        <v/>
      </c>
      <c r="AE50" s="44" t="str">
        <f t="shared" si="95"/>
        <v/>
      </c>
      <c r="AF50" s="44" t="str">
        <f t="shared" si="96"/>
        <v/>
      </c>
      <c r="AG50" s="44" t="str">
        <f t="shared" si="97"/>
        <v/>
      </c>
      <c r="AH50" s="44">
        <f t="shared" si="67"/>
        <v>0</v>
      </c>
      <c r="AI50" s="44">
        <f t="shared" si="68"/>
        <v>0</v>
      </c>
      <c r="AJ50" s="44">
        <f t="shared" si="69"/>
        <v>0</v>
      </c>
      <c r="AK50" s="44">
        <f t="shared" si="70"/>
        <v>0</v>
      </c>
      <c r="AL50" s="44">
        <f t="shared" si="83"/>
        <v>0</v>
      </c>
      <c r="AM50" s="44" t="str">
        <f t="shared" si="84"/>
        <v/>
      </c>
      <c r="AN50" s="16">
        <f t="shared" si="85"/>
        <v>0</v>
      </c>
      <c r="AO50" s="16" t="str">
        <f t="shared" si="71"/>
        <v/>
      </c>
      <c r="AP50" s="16" t="str">
        <f t="shared" si="72"/>
        <v/>
      </c>
      <c r="AQ50" s="16" t="str">
        <f t="shared" si="73"/>
        <v/>
      </c>
      <c r="AR50" s="16" t="str">
        <f t="shared" si="74"/>
        <v/>
      </c>
      <c r="AX50">
        <v>43</v>
      </c>
      <c r="AY50" t="str">
        <f>IF(ISERROR(VLOOKUP($AX50,申込一覧表_女子!$AH$5:$AN$167,2,0)),"",VLOOKUP($AX50,申込一覧表_女子!$AH$5:$AN$167,2,0))</f>
        <v/>
      </c>
      <c r="AZ50" t="str">
        <f>IF(ISERROR(VLOOKUP($AX50,申込一覧表_女子!$AH$5:$AN$167,7,0)),"",VLOOKUP($AX50,申込一覧表_女子!$AH$5:$AN$167,7,0))</f>
        <v/>
      </c>
      <c r="BA50" t="str">
        <f>IF(ISERROR(VLOOKUP($AX50,申込一覧表_女子!$AO$5:$AP$167,2,0)),"",VLOOKUP($AX50,申込一覧表_女子!$AO$5:$AP$167,2,0))</f>
        <v/>
      </c>
      <c r="BB50" t="str">
        <f>IF(ISERROR(VLOOKUP($AX50,申込一覧表_女子!$AH$5:$AN$167,5,0)),"",VLOOKUP($AX50,申込一覧表_女子!$AH$5:$AN$167,5,0))</f>
        <v/>
      </c>
      <c r="BC50" t="str">
        <f>IF(ISERROR(VLOOKUP($AX50,申込一覧表_女子!$AH$5:$AO$167,9,0)),"",VLOOKUP($AX50,申込一覧表_女子!$AH$5:$AO$167,9,0))</f>
        <v/>
      </c>
      <c r="BD50">
        <f t="shared" si="90"/>
        <v>0</v>
      </c>
      <c r="BE50">
        <f t="shared" si="90"/>
        <v>0</v>
      </c>
      <c r="BF50">
        <f t="shared" si="90"/>
        <v>0</v>
      </c>
      <c r="BG50">
        <f t="shared" si="90"/>
        <v>0</v>
      </c>
      <c r="BH50">
        <f t="shared" si="90"/>
        <v>0</v>
      </c>
      <c r="BI50">
        <f t="shared" si="90"/>
        <v>0</v>
      </c>
      <c r="BJ50">
        <f t="shared" si="90"/>
        <v>0</v>
      </c>
      <c r="BK50">
        <f t="shared" si="90"/>
        <v>0</v>
      </c>
      <c r="BL50">
        <f t="shared" si="90"/>
        <v>0</v>
      </c>
      <c r="BM50">
        <f t="shared" si="90"/>
        <v>0</v>
      </c>
      <c r="BN50">
        <f t="shared" si="90"/>
        <v>0</v>
      </c>
      <c r="BO50">
        <f t="shared" si="90"/>
        <v>0</v>
      </c>
      <c r="BP50" t="str">
        <f t="shared" si="42"/>
        <v/>
      </c>
      <c r="BQ50">
        <f t="shared" si="43"/>
        <v>0</v>
      </c>
      <c r="BR50" t="str">
        <f t="shared" si="50"/>
        <v/>
      </c>
      <c r="CC50">
        <v>43</v>
      </c>
      <c r="CD50" t="str">
        <f>IF(ISERROR(VLOOKUP($CC50,申込一覧表_女子!$AH$6:$AO$75,2,0)),"",VLOOKUP($CC50,申込一覧表_女子!$AH$6:$AO$75,2,0))</f>
        <v/>
      </c>
      <c r="CE50" t="str">
        <f>IF(ISERROR(VLOOKUP($CC50,申込一覧表_女子!$AH$6:$AO$75,7,0)),"",VLOOKUP($CC50,申込一覧表_女子!$AH$6:$AO$75,7,0))</f>
        <v/>
      </c>
      <c r="CF50" t="str">
        <f>IF(ISERROR(VLOOKUP($CC50,申込一覧表_女子!$AH$5:$AP$75,9,0)),"",VLOOKUP($CC50,申込一覧表_女子!$AH$5:$AP$75,9,0))</f>
        <v/>
      </c>
      <c r="CG50" t="str">
        <f>IF(ISERROR(VLOOKUP($CC50,申込一覧表_女子!$AH$6:$AN$75,5,0)),"",VLOOKUP($CC50,申込一覧表_女子!$AH$6:$AN$75,5,0))</f>
        <v/>
      </c>
      <c r="CH50" t="str">
        <f>IF(ISERROR(VLOOKUP($CC50,申込一覧表_女子!$AH$6:$AP$75,8,0)),"",VLOOKUP($CC50,申込一覧表_女子!$AH$6:$AP$75,8,0))</f>
        <v/>
      </c>
      <c r="CI50">
        <f t="shared" si="88"/>
        <v>0</v>
      </c>
      <c r="CJ50">
        <f t="shared" si="88"/>
        <v>0</v>
      </c>
      <c r="CK50">
        <f t="shared" si="88"/>
        <v>0</v>
      </c>
      <c r="CL50">
        <f t="shared" si="88"/>
        <v>0</v>
      </c>
      <c r="CM50">
        <f t="shared" si="88"/>
        <v>0</v>
      </c>
      <c r="CN50">
        <f t="shared" si="88"/>
        <v>0</v>
      </c>
      <c r="CO50">
        <f t="shared" si="88"/>
        <v>0</v>
      </c>
      <c r="CP50">
        <f t="shared" si="88"/>
        <v>0</v>
      </c>
      <c r="CQ50">
        <f t="shared" si="88"/>
        <v>0</v>
      </c>
      <c r="CR50">
        <f t="shared" si="88"/>
        <v>0</v>
      </c>
      <c r="CS50">
        <f t="shared" si="88"/>
        <v>0</v>
      </c>
      <c r="CT50">
        <f t="shared" si="88"/>
        <v>0</v>
      </c>
      <c r="CU50" t="str">
        <f>申込一覧表_女子!AH120</f>
        <v/>
      </c>
      <c r="CV50" t="str">
        <f>IF(ISERROR(VLOOKUP($CU50,申込一覧表_女子!$AH$78:$AN$167,2,0)),"",VLOOKUP($CU50,申込一覧表_女子!$AH$78:$AN$167,2,0))</f>
        <v/>
      </c>
      <c r="CW50" t="str">
        <f>IF(ISERROR(VLOOKUP($CU50,申込一覧表_女子!$AH$78:$AN$167,7,0)),"",VLOOKUP($CU50,申込一覧表_女子!$AH$78:$AN$167,7,0))</f>
        <v xml:space="preserve">  </v>
      </c>
      <c r="CX50" t="str">
        <f>IF(ISERROR(VLOOKUP($CU50,申込一覧表_女子!$AH$78:$AP$167,9,0)),"",VLOOKUP($CU50,申込一覧表_女子!$AH$78:$AP$167,9,0))</f>
        <v/>
      </c>
      <c r="CY50">
        <f>IF(ISERROR(VLOOKUP($CU50,申込一覧表_女子!$AH$78:$AN$167,5,0)),"",VLOOKUP($CU50,申込一覧表_女子!$AH$78:$AN$167,5,0))</f>
        <v>0</v>
      </c>
      <c r="CZ50" t="str">
        <f>IF(ISERROR(VLOOKUP($CU50,申込一覧表_女子!$AH$78:$AO$167,8,0)),"",VLOOKUP($CU50,申込一覧表_女子!$AH$78:$AO$167,8,0))</f>
        <v/>
      </c>
      <c r="DA50">
        <f t="shared" si="89"/>
        <v>0</v>
      </c>
      <c r="DB50">
        <f t="shared" si="89"/>
        <v>0</v>
      </c>
      <c r="DC50">
        <f t="shared" si="89"/>
        <v>0</v>
      </c>
      <c r="DD50">
        <f t="shared" si="89"/>
        <v>0</v>
      </c>
      <c r="DE50">
        <f t="shared" si="89"/>
        <v>0</v>
      </c>
      <c r="DF50">
        <f t="shared" si="89"/>
        <v>0</v>
      </c>
      <c r="DG50">
        <f t="shared" si="89"/>
        <v>0</v>
      </c>
      <c r="DH50">
        <f t="shared" si="89"/>
        <v>0</v>
      </c>
      <c r="DI50">
        <f t="shared" si="89"/>
        <v>0</v>
      </c>
      <c r="DJ50">
        <f t="shared" si="89"/>
        <v>0</v>
      </c>
      <c r="DK50">
        <f t="shared" si="89"/>
        <v>0</v>
      </c>
      <c r="DL50">
        <f t="shared" si="89"/>
        <v>0</v>
      </c>
      <c r="DR50" t="str">
        <f t="shared" si="86"/>
        <v/>
      </c>
    </row>
    <row r="51" spans="1:122" ht="14.25" customHeight="1">
      <c r="A51" s="15" t="str">
        <f t="shared" si="87"/>
        <v/>
      </c>
      <c r="B51" s="15" t="str">
        <f t="shared" si="52"/>
        <v/>
      </c>
      <c r="C51" s="97"/>
      <c r="D51" s="43"/>
      <c r="E51" s="43"/>
      <c r="F51" s="89"/>
      <c r="G51" s="43"/>
      <c r="H51" s="43"/>
      <c r="I51" s="43"/>
      <c r="J51" s="43"/>
      <c r="K51" s="76" t="str">
        <f t="shared" si="55"/>
        <v/>
      </c>
      <c r="L51" s="88" t="str">
        <f t="shared" si="56"/>
        <v/>
      </c>
      <c r="M51" s="88"/>
      <c r="O51" s="16" t="str">
        <f t="shared" si="91"/>
        <v/>
      </c>
      <c r="P51" s="16" t="str">
        <f t="shared" si="92"/>
        <v/>
      </c>
      <c r="Q51" s="16" t="str">
        <f t="shared" si="93"/>
        <v/>
      </c>
      <c r="R51" s="16" t="str">
        <f t="shared" si="24"/>
        <v/>
      </c>
      <c r="S51" s="16"/>
      <c r="T51" s="16">
        <f t="shared" si="58"/>
        <v>0</v>
      </c>
      <c r="U51" s="16">
        <f t="shared" si="59"/>
        <v>0</v>
      </c>
      <c r="V51" s="16">
        <f t="shared" si="60"/>
        <v>0</v>
      </c>
      <c r="W51" s="16">
        <f t="shared" si="61"/>
        <v>0</v>
      </c>
      <c r="X51" s="16">
        <f t="shared" si="75"/>
        <v>0</v>
      </c>
      <c r="Y51" s="16">
        <f t="shared" si="62"/>
        <v>0</v>
      </c>
      <c r="Z51" s="16">
        <f t="shared" si="63"/>
        <v>0</v>
      </c>
      <c r="AA51" s="16">
        <f t="shared" si="64"/>
        <v>0</v>
      </c>
      <c r="AB51" s="16">
        <f t="shared" si="65"/>
        <v>0</v>
      </c>
      <c r="AC51" s="16">
        <f t="shared" si="82"/>
        <v>0</v>
      </c>
      <c r="AD51" s="44" t="str">
        <f t="shared" si="94"/>
        <v/>
      </c>
      <c r="AE51" s="44" t="str">
        <f t="shared" si="95"/>
        <v/>
      </c>
      <c r="AF51" s="44" t="str">
        <f t="shared" si="96"/>
        <v/>
      </c>
      <c r="AG51" s="44" t="str">
        <f t="shared" si="97"/>
        <v/>
      </c>
      <c r="AH51" s="44">
        <f t="shared" si="67"/>
        <v>0</v>
      </c>
      <c r="AI51" s="44">
        <f t="shared" si="68"/>
        <v>0</v>
      </c>
      <c r="AJ51" s="44">
        <f t="shared" si="69"/>
        <v>0</v>
      </c>
      <c r="AK51" s="44">
        <f t="shared" si="70"/>
        <v>0</v>
      </c>
      <c r="AL51" s="44">
        <f t="shared" si="83"/>
        <v>0</v>
      </c>
      <c r="AM51" s="44" t="str">
        <f t="shared" si="84"/>
        <v/>
      </c>
      <c r="AN51" s="16">
        <f t="shared" si="85"/>
        <v>0</v>
      </c>
      <c r="AO51" s="16" t="str">
        <f t="shared" si="71"/>
        <v/>
      </c>
      <c r="AP51" s="16" t="str">
        <f t="shared" si="72"/>
        <v/>
      </c>
      <c r="AQ51" s="16" t="str">
        <f t="shared" si="73"/>
        <v/>
      </c>
      <c r="AR51" s="16" t="str">
        <f t="shared" si="74"/>
        <v/>
      </c>
      <c r="AX51">
        <v>44</v>
      </c>
      <c r="AY51" t="str">
        <f>IF(ISERROR(VLOOKUP($AX51,申込一覧表_女子!$AH$5:$AN$167,2,0)),"",VLOOKUP($AX51,申込一覧表_女子!$AH$5:$AN$167,2,0))</f>
        <v/>
      </c>
      <c r="AZ51" t="str">
        <f>IF(ISERROR(VLOOKUP($AX51,申込一覧表_女子!$AH$5:$AN$167,7,0)),"",VLOOKUP($AX51,申込一覧表_女子!$AH$5:$AN$167,7,0))</f>
        <v/>
      </c>
      <c r="BA51" t="str">
        <f>IF(ISERROR(VLOOKUP($AX51,申込一覧表_女子!$AO$5:$AP$167,2,0)),"",VLOOKUP($AX51,申込一覧表_女子!$AO$5:$AP$167,2,0))</f>
        <v/>
      </c>
      <c r="BB51" t="str">
        <f>IF(ISERROR(VLOOKUP($AX51,申込一覧表_女子!$AH$5:$AN$167,5,0)),"",VLOOKUP($AX51,申込一覧表_女子!$AH$5:$AN$167,5,0))</f>
        <v/>
      </c>
      <c r="BC51" t="str">
        <f>IF(ISERROR(VLOOKUP($AX51,申込一覧表_女子!$AH$5:$AO$167,9,0)),"",VLOOKUP($AX51,申込一覧表_女子!$AH$5:$AO$167,9,0))</f>
        <v/>
      </c>
      <c r="BD51">
        <f t="shared" si="90"/>
        <v>0</v>
      </c>
      <c r="BE51">
        <f t="shared" si="90"/>
        <v>0</v>
      </c>
      <c r="BF51">
        <f t="shared" si="90"/>
        <v>0</v>
      </c>
      <c r="BG51">
        <f t="shared" si="90"/>
        <v>0</v>
      </c>
      <c r="BH51">
        <f t="shared" si="90"/>
        <v>0</v>
      </c>
      <c r="BI51">
        <f t="shared" si="90"/>
        <v>0</v>
      </c>
      <c r="BJ51">
        <f t="shared" si="90"/>
        <v>0</v>
      </c>
      <c r="BK51">
        <f t="shared" si="90"/>
        <v>0</v>
      </c>
      <c r="BL51">
        <f t="shared" si="90"/>
        <v>0</v>
      </c>
      <c r="BM51">
        <f t="shared" si="90"/>
        <v>0</v>
      </c>
      <c r="BN51">
        <f t="shared" si="90"/>
        <v>0</v>
      </c>
      <c r="BO51">
        <f t="shared" si="90"/>
        <v>0</v>
      </c>
      <c r="BP51" t="str">
        <f t="shared" si="42"/>
        <v/>
      </c>
      <c r="BQ51">
        <f t="shared" si="43"/>
        <v>0</v>
      </c>
      <c r="BR51" t="str">
        <f t="shared" si="50"/>
        <v/>
      </c>
      <c r="CC51">
        <v>44</v>
      </c>
      <c r="CD51" t="str">
        <f>IF(ISERROR(VLOOKUP($CC51,申込一覧表_女子!$AH$6:$AO$75,2,0)),"",VLOOKUP($CC51,申込一覧表_女子!$AH$6:$AO$75,2,0))</f>
        <v/>
      </c>
      <c r="CE51" t="str">
        <f>IF(ISERROR(VLOOKUP($CC51,申込一覧表_女子!$AH$6:$AO$75,7,0)),"",VLOOKUP($CC51,申込一覧表_女子!$AH$6:$AO$75,7,0))</f>
        <v/>
      </c>
      <c r="CF51" t="str">
        <f>IF(ISERROR(VLOOKUP($CC51,申込一覧表_女子!$AH$5:$AP$75,9,0)),"",VLOOKUP($CC51,申込一覧表_女子!$AH$5:$AP$75,9,0))</f>
        <v/>
      </c>
      <c r="CG51" t="str">
        <f>IF(ISERROR(VLOOKUP($CC51,申込一覧表_女子!$AH$6:$AN$75,5,0)),"",VLOOKUP($CC51,申込一覧表_女子!$AH$6:$AN$75,5,0))</f>
        <v/>
      </c>
      <c r="CH51" t="str">
        <f>IF(ISERROR(VLOOKUP($CC51,申込一覧表_女子!$AH$6:$AP$75,8,0)),"",VLOOKUP($CC51,申込一覧表_女子!$AH$6:$AP$75,8,0))</f>
        <v/>
      </c>
      <c r="CI51">
        <f t="shared" si="88"/>
        <v>0</v>
      </c>
      <c r="CJ51">
        <f t="shared" si="88"/>
        <v>0</v>
      </c>
      <c r="CK51">
        <f t="shared" si="88"/>
        <v>0</v>
      </c>
      <c r="CL51">
        <f t="shared" si="88"/>
        <v>0</v>
      </c>
      <c r="CM51">
        <f t="shared" si="88"/>
        <v>0</v>
      </c>
      <c r="CN51">
        <f t="shared" si="88"/>
        <v>0</v>
      </c>
      <c r="CO51">
        <f t="shared" si="88"/>
        <v>0</v>
      </c>
      <c r="CP51">
        <f t="shared" si="88"/>
        <v>0</v>
      </c>
      <c r="CQ51">
        <f t="shared" si="88"/>
        <v>0</v>
      </c>
      <c r="CR51">
        <f t="shared" si="88"/>
        <v>0</v>
      </c>
      <c r="CS51">
        <f t="shared" si="88"/>
        <v>0</v>
      </c>
      <c r="CT51">
        <f t="shared" si="88"/>
        <v>0</v>
      </c>
      <c r="CU51" t="str">
        <f>申込一覧表_女子!AH121</f>
        <v/>
      </c>
      <c r="CV51" t="str">
        <f>IF(ISERROR(VLOOKUP($CU51,申込一覧表_女子!$AH$78:$AN$167,2,0)),"",VLOOKUP($CU51,申込一覧表_女子!$AH$78:$AN$167,2,0))</f>
        <v/>
      </c>
      <c r="CW51" t="str">
        <f>IF(ISERROR(VLOOKUP($CU51,申込一覧表_女子!$AH$78:$AN$167,7,0)),"",VLOOKUP($CU51,申込一覧表_女子!$AH$78:$AN$167,7,0))</f>
        <v xml:space="preserve">  </v>
      </c>
      <c r="CX51" t="str">
        <f>IF(ISERROR(VLOOKUP($CU51,申込一覧表_女子!$AH$78:$AP$167,9,0)),"",VLOOKUP($CU51,申込一覧表_女子!$AH$78:$AP$167,9,0))</f>
        <v/>
      </c>
      <c r="CY51">
        <f>IF(ISERROR(VLOOKUP($CU51,申込一覧表_女子!$AH$78:$AN$167,5,0)),"",VLOOKUP($CU51,申込一覧表_女子!$AH$78:$AN$167,5,0))</f>
        <v>0</v>
      </c>
      <c r="CZ51" t="str">
        <f>IF(ISERROR(VLOOKUP($CU51,申込一覧表_女子!$AH$78:$AO$167,8,0)),"",VLOOKUP($CU51,申込一覧表_女子!$AH$78:$AO$167,8,0))</f>
        <v/>
      </c>
      <c r="DA51">
        <f t="shared" si="89"/>
        <v>0</v>
      </c>
      <c r="DB51">
        <f t="shared" si="89"/>
        <v>0</v>
      </c>
      <c r="DC51">
        <f t="shared" si="89"/>
        <v>0</v>
      </c>
      <c r="DD51">
        <f t="shared" si="89"/>
        <v>0</v>
      </c>
      <c r="DE51">
        <f t="shared" si="89"/>
        <v>0</v>
      </c>
      <c r="DF51">
        <f t="shared" si="89"/>
        <v>0</v>
      </c>
      <c r="DG51">
        <f t="shared" si="89"/>
        <v>0</v>
      </c>
      <c r="DH51">
        <f t="shared" si="89"/>
        <v>0</v>
      </c>
      <c r="DI51">
        <f t="shared" si="89"/>
        <v>0</v>
      </c>
      <c r="DJ51">
        <f t="shared" si="89"/>
        <v>0</v>
      </c>
      <c r="DK51">
        <f t="shared" si="89"/>
        <v>0</v>
      </c>
      <c r="DL51">
        <f t="shared" si="89"/>
        <v>0</v>
      </c>
      <c r="DR51" t="str">
        <f t="shared" si="86"/>
        <v/>
      </c>
    </row>
    <row r="52" spans="1:122" ht="14.25" customHeight="1">
      <c r="A52" s="15" t="str">
        <f t="shared" si="87"/>
        <v/>
      </c>
      <c r="B52" s="15" t="str">
        <f t="shared" si="52"/>
        <v/>
      </c>
      <c r="C52" s="97"/>
      <c r="D52" s="43"/>
      <c r="E52" s="43"/>
      <c r="F52" s="89"/>
      <c r="G52" s="43"/>
      <c r="H52" s="43"/>
      <c r="I52" s="43"/>
      <c r="J52" s="43"/>
      <c r="K52" s="76" t="str">
        <f t="shared" si="55"/>
        <v/>
      </c>
      <c r="L52" s="88" t="str">
        <f t="shared" si="56"/>
        <v/>
      </c>
      <c r="M52" s="88"/>
      <c r="O52" s="16" t="str">
        <f t="shared" si="91"/>
        <v/>
      </c>
      <c r="P52" s="16" t="str">
        <f t="shared" si="92"/>
        <v/>
      </c>
      <c r="Q52" s="16" t="str">
        <f t="shared" si="93"/>
        <v/>
      </c>
      <c r="R52" s="16" t="str">
        <f t="shared" si="24"/>
        <v/>
      </c>
      <c r="S52" s="16"/>
      <c r="T52" s="16">
        <f t="shared" si="58"/>
        <v>0</v>
      </c>
      <c r="U52" s="16">
        <f t="shared" si="59"/>
        <v>0</v>
      </c>
      <c r="V52" s="16">
        <f t="shared" si="60"/>
        <v>0</v>
      </c>
      <c r="W52" s="16">
        <f t="shared" si="61"/>
        <v>0</v>
      </c>
      <c r="X52" s="16">
        <f t="shared" si="75"/>
        <v>0</v>
      </c>
      <c r="Y52" s="16">
        <f t="shared" si="62"/>
        <v>0</v>
      </c>
      <c r="Z52" s="16">
        <f t="shared" si="63"/>
        <v>0</v>
      </c>
      <c r="AA52" s="16">
        <f t="shared" si="64"/>
        <v>0</v>
      </c>
      <c r="AB52" s="16">
        <f t="shared" si="65"/>
        <v>0</v>
      </c>
      <c r="AC52" s="16">
        <f t="shared" si="82"/>
        <v>0</v>
      </c>
      <c r="AD52" s="44" t="str">
        <f t="shared" si="94"/>
        <v/>
      </c>
      <c r="AE52" s="44" t="str">
        <f t="shared" si="95"/>
        <v/>
      </c>
      <c r="AF52" s="44" t="str">
        <f t="shared" si="96"/>
        <v/>
      </c>
      <c r="AG52" s="44" t="str">
        <f t="shared" si="97"/>
        <v/>
      </c>
      <c r="AH52" s="44">
        <f t="shared" si="67"/>
        <v>0</v>
      </c>
      <c r="AI52" s="44">
        <f t="shared" si="68"/>
        <v>0</v>
      </c>
      <c r="AJ52" s="44">
        <f t="shared" si="69"/>
        <v>0</v>
      </c>
      <c r="AK52" s="44">
        <f t="shared" si="70"/>
        <v>0</v>
      </c>
      <c r="AL52" s="44">
        <f t="shared" si="83"/>
        <v>0</v>
      </c>
      <c r="AM52" s="44" t="str">
        <f t="shared" si="84"/>
        <v/>
      </c>
      <c r="AN52" s="16">
        <f t="shared" si="85"/>
        <v>0</v>
      </c>
      <c r="AO52" s="16" t="str">
        <f t="shared" si="71"/>
        <v/>
      </c>
      <c r="AP52" s="16" t="str">
        <f t="shared" si="72"/>
        <v/>
      </c>
      <c r="AQ52" s="16" t="str">
        <f t="shared" si="73"/>
        <v/>
      </c>
      <c r="AR52" s="16" t="str">
        <f t="shared" si="74"/>
        <v/>
      </c>
      <c r="AX52">
        <v>45</v>
      </c>
      <c r="AY52" t="str">
        <f>IF(ISERROR(VLOOKUP($AX52,申込一覧表_女子!$AH$5:$AN$167,2,0)),"",VLOOKUP($AX52,申込一覧表_女子!$AH$5:$AN$167,2,0))</f>
        <v/>
      </c>
      <c r="AZ52" t="str">
        <f>IF(ISERROR(VLOOKUP($AX52,申込一覧表_女子!$AH$5:$AN$167,7,0)),"",VLOOKUP($AX52,申込一覧表_女子!$AH$5:$AN$167,7,0))</f>
        <v/>
      </c>
      <c r="BA52" t="str">
        <f>IF(ISERROR(VLOOKUP($AX52,申込一覧表_女子!$AO$5:$AP$167,2,0)),"",VLOOKUP($AX52,申込一覧表_女子!$AO$5:$AP$167,2,0))</f>
        <v/>
      </c>
      <c r="BB52" t="str">
        <f>IF(ISERROR(VLOOKUP($AX52,申込一覧表_女子!$AH$5:$AN$167,5,0)),"",VLOOKUP($AX52,申込一覧表_女子!$AH$5:$AN$167,5,0))</f>
        <v/>
      </c>
      <c r="BC52" t="str">
        <f>IF(ISERROR(VLOOKUP($AX52,申込一覧表_女子!$AH$5:$AO$167,9,0)),"",VLOOKUP($AX52,申込一覧表_女子!$AH$5:$AO$167,9,0))</f>
        <v/>
      </c>
      <c r="BD52">
        <f t="shared" si="90"/>
        <v>0</v>
      </c>
      <c r="BE52">
        <f t="shared" si="90"/>
        <v>0</v>
      </c>
      <c r="BF52">
        <f t="shared" si="90"/>
        <v>0</v>
      </c>
      <c r="BG52">
        <f t="shared" si="90"/>
        <v>0</v>
      </c>
      <c r="BH52">
        <f t="shared" si="90"/>
        <v>0</v>
      </c>
      <c r="BI52">
        <f t="shared" si="90"/>
        <v>0</v>
      </c>
      <c r="BJ52">
        <f t="shared" si="90"/>
        <v>0</v>
      </c>
      <c r="BK52">
        <f t="shared" si="90"/>
        <v>0</v>
      </c>
      <c r="BL52">
        <f t="shared" si="90"/>
        <v>0</v>
      </c>
      <c r="BM52">
        <f t="shared" si="90"/>
        <v>0</v>
      </c>
      <c r="BN52">
        <f t="shared" si="90"/>
        <v>0</v>
      </c>
      <c r="BO52">
        <f t="shared" si="90"/>
        <v>0</v>
      </c>
      <c r="BP52" t="str">
        <f t="shared" si="42"/>
        <v/>
      </c>
      <c r="BQ52">
        <f t="shared" si="43"/>
        <v>0</v>
      </c>
      <c r="BR52" t="str">
        <f t="shared" si="50"/>
        <v/>
      </c>
      <c r="CC52">
        <v>45</v>
      </c>
      <c r="CD52" t="str">
        <f>IF(ISERROR(VLOOKUP($CC52,申込一覧表_女子!$AH$6:$AO$75,2,0)),"",VLOOKUP($CC52,申込一覧表_女子!$AH$6:$AO$75,2,0))</f>
        <v/>
      </c>
      <c r="CE52" t="str">
        <f>IF(ISERROR(VLOOKUP($CC52,申込一覧表_女子!$AH$6:$AO$75,7,0)),"",VLOOKUP($CC52,申込一覧表_女子!$AH$6:$AO$75,7,0))</f>
        <v/>
      </c>
      <c r="CF52" t="str">
        <f>IF(ISERROR(VLOOKUP($CC52,申込一覧表_女子!$AH$5:$AP$75,9,0)),"",VLOOKUP($CC52,申込一覧表_女子!$AH$5:$AP$75,9,0))</f>
        <v/>
      </c>
      <c r="CG52" t="str">
        <f>IF(ISERROR(VLOOKUP($CC52,申込一覧表_女子!$AH$6:$AN$75,5,0)),"",VLOOKUP($CC52,申込一覧表_女子!$AH$6:$AN$75,5,0))</f>
        <v/>
      </c>
      <c r="CH52" t="str">
        <f>IF(ISERROR(VLOOKUP($CC52,申込一覧表_女子!$AH$6:$AP$75,8,0)),"",VLOOKUP($CC52,申込一覧表_女子!$AH$6:$AP$75,8,0))</f>
        <v/>
      </c>
      <c r="CI52">
        <f t="shared" si="88"/>
        <v>0</v>
      </c>
      <c r="CJ52">
        <f t="shared" si="88"/>
        <v>0</v>
      </c>
      <c r="CK52">
        <f t="shared" si="88"/>
        <v>0</v>
      </c>
      <c r="CL52">
        <f t="shared" si="88"/>
        <v>0</v>
      </c>
      <c r="CM52">
        <f t="shared" si="88"/>
        <v>0</v>
      </c>
      <c r="CN52">
        <f t="shared" si="88"/>
        <v>0</v>
      </c>
      <c r="CO52">
        <f t="shared" si="88"/>
        <v>0</v>
      </c>
      <c r="CP52">
        <f t="shared" si="88"/>
        <v>0</v>
      </c>
      <c r="CQ52">
        <f t="shared" si="88"/>
        <v>0</v>
      </c>
      <c r="CR52">
        <f t="shared" si="88"/>
        <v>0</v>
      </c>
      <c r="CS52">
        <f t="shared" si="88"/>
        <v>0</v>
      </c>
      <c r="CT52">
        <f t="shared" si="88"/>
        <v>0</v>
      </c>
      <c r="CU52" t="str">
        <f>申込一覧表_女子!AH122</f>
        <v/>
      </c>
      <c r="CV52" t="str">
        <f>IF(ISERROR(VLOOKUP($CU52,申込一覧表_女子!$AH$78:$AN$167,2,0)),"",VLOOKUP($CU52,申込一覧表_女子!$AH$78:$AN$167,2,0))</f>
        <v/>
      </c>
      <c r="CW52" t="str">
        <f>IF(ISERROR(VLOOKUP($CU52,申込一覧表_女子!$AH$78:$AN$167,7,0)),"",VLOOKUP($CU52,申込一覧表_女子!$AH$78:$AN$167,7,0))</f>
        <v xml:space="preserve">  </v>
      </c>
      <c r="CX52" t="str">
        <f>IF(ISERROR(VLOOKUP($CU52,申込一覧表_女子!$AH$78:$AP$167,9,0)),"",VLOOKUP($CU52,申込一覧表_女子!$AH$78:$AP$167,9,0))</f>
        <v/>
      </c>
      <c r="CY52">
        <f>IF(ISERROR(VLOOKUP($CU52,申込一覧表_女子!$AH$78:$AN$167,5,0)),"",VLOOKUP($CU52,申込一覧表_女子!$AH$78:$AN$167,5,0))</f>
        <v>0</v>
      </c>
      <c r="CZ52" t="str">
        <f>IF(ISERROR(VLOOKUP($CU52,申込一覧表_女子!$AH$78:$AO$167,8,0)),"",VLOOKUP($CU52,申込一覧表_女子!$AH$78:$AO$167,8,0))</f>
        <v/>
      </c>
      <c r="DA52">
        <f t="shared" si="89"/>
        <v>0</v>
      </c>
      <c r="DB52">
        <f t="shared" si="89"/>
        <v>0</v>
      </c>
      <c r="DC52">
        <f t="shared" si="89"/>
        <v>0</v>
      </c>
      <c r="DD52">
        <f t="shared" si="89"/>
        <v>0</v>
      </c>
      <c r="DE52">
        <f t="shared" si="89"/>
        <v>0</v>
      </c>
      <c r="DF52">
        <f t="shared" si="89"/>
        <v>0</v>
      </c>
      <c r="DG52">
        <f t="shared" si="89"/>
        <v>0</v>
      </c>
      <c r="DH52">
        <f t="shared" si="89"/>
        <v>0</v>
      </c>
      <c r="DI52">
        <f t="shared" si="89"/>
        <v>0</v>
      </c>
      <c r="DJ52">
        <f t="shared" si="89"/>
        <v>0</v>
      </c>
      <c r="DK52">
        <f t="shared" si="89"/>
        <v>0</v>
      </c>
      <c r="DL52">
        <f t="shared" si="89"/>
        <v>0</v>
      </c>
      <c r="DR52" t="str">
        <f t="shared" si="86"/>
        <v/>
      </c>
    </row>
    <row r="53" spans="1:122" ht="14.25" customHeight="1">
      <c r="A53" s="15" t="str">
        <f t="shared" si="87"/>
        <v/>
      </c>
      <c r="B53" s="15" t="str">
        <f t="shared" si="52"/>
        <v/>
      </c>
      <c r="C53" s="97"/>
      <c r="D53" s="43"/>
      <c r="E53" s="43"/>
      <c r="F53" s="89"/>
      <c r="G53" s="43"/>
      <c r="H53" s="43"/>
      <c r="I53" s="43"/>
      <c r="J53" s="43"/>
      <c r="K53" s="76" t="str">
        <f t="shared" si="55"/>
        <v/>
      </c>
      <c r="L53" s="88" t="str">
        <f t="shared" si="56"/>
        <v/>
      </c>
      <c r="M53" s="88"/>
      <c r="O53" s="16" t="str">
        <f t="shared" si="91"/>
        <v/>
      </c>
      <c r="P53" s="16" t="str">
        <f t="shared" si="92"/>
        <v/>
      </c>
      <c r="Q53" s="16" t="str">
        <f t="shared" si="93"/>
        <v/>
      </c>
      <c r="R53" s="16" t="str">
        <f t="shared" si="24"/>
        <v/>
      </c>
      <c r="S53" s="16"/>
      <c r="T53" s="16">
        <f t="shared" si="58"/>
        <v>0</v>
      </c>
      <c r="U53" s="16">
        <f t="shared" si="59"/>
        <v>0</v>
      </c>
      <c r="V53" s="16">
        <f t="shared" si="60"/>
        <v>0</v>
      </c>
      <c r="W53" s="16">
        <f t="shared" si="61"/>
        <v>0</v>
      </c>
      <c r="X53" s="16">
        <f t="shared" si="75"/>
        <v>0</v>
      </c>
      <c r="Y53" s="16">
        <f t="shared" si="62"/>
        <v>0</v>
      </c>
      <c r="Z53" s="16">
        <f t="shared" si="63"/>
        <v>0</v>
      </c>
      <c r="AA53" s="16">
        <f t="shared" si="64"/>
        <v>0</v>
      </c>
      <c r="AB53" s="16">
        <f t="shared" si="65"/>
        <v>0</v>
      </c>
      <c r="AC53" s="16">
        <f t="shared" si="82"/>
        <v>0</v>
      </c>
      <c r="AD53" s="44" t="str">
        <f t="shared" si="94"/>
        <v/>
      </c>
      <c r="AE53" s="44" t="str">
        <f t="shared" si="95"/>
        <v/>
      </c>
      <c r="AF53" s="44" t="str">
        <f t="shared" si="96"/>
        <v/>
      </c>
      <c r="AG53" s="44" t="str">
        <f t="shared" si="97"/>
        <v/>
      </c>
      <c r="AH53" s="44">
        <f t="shared" si="67"/>
        <v>0</v>
      </c>
      <c r="AI53" s="44">
        <f t="shared" si="68"/>
        <v>0</v>
      </c>
      <c r="AJ53" s="44">
        <f t="shared" si="69"/>
        <v>0</v>
      </c>
      <c r="AK53" s="44">
        <f t="shared" si="70"/>
        <v>0</v>
      </c>
      <c r="AL53" s="44">
        <f t="shared" si="83"/>
        <v>0</v>
      </c>
      <c r="AM53" s="44" t="str">
        <f t="shared" si="84"/>
        <v/>
      </c>
      <c r="AN53" s="16">
        <f t="shared" si="85"/>
        <v>0</v>
      </c>
      <c r="AO53" s="16" t="str">
        <f t="shared" si="71"/>
        <v/>
      </c>
      <c r="AP53" s="16" t="str">
        <f t="shared" si="72"/>
        <v/>
      </c>
      <c r="AQ53" s="16" t="str">
        <f t="shared" si="73"/>
        <v/>
      </c>
      <c r="AR53" s="16" t="str">
        <f t="shared" si="74"/>
        <v/>
      </c>
      <c r="AX53">
        <v>46</v>
      </c>
      <c r="AY53" t="str">
        <f>IF(ISERROR(VLOOKUP($AX53,申込一覧表_女子!$AH$5:$AN$167,2,0)),"",VLOOKUP($AX53,申込一覧表_女子!$AH$5:$AN$167,2,0))</f>
        <v/>
      </c>
      <c r="AZ53" t="str">
        <f>IF(ISERROR(VLOOKUP($AX53,申込一覧表_女子!$AH$5:$AN$167,7,0)),"",VLOOKUP($AX53,申込一覧表_女子!$AH$5:$AN$167,7,0))</f>
        <v/>
      </c>
      <c r="BA53" t="str">
        <f>IF(ISERROR(VLOOKUP($AX53,申込一覧表_女子!$AO$5:$AP$167,2,0)),"",VLOOKUP($AX53,申込一覧表_女子!$AO$5:$AP$167,2,0))</f>
        <v/>
      </c>
      <c r="BB53" t="str">
        <f>IF(ISERROR(VLOOKUP($AX53,申込一覧表_女子!$AH$5:$AN$167,5,0)),"",VLOOKUP($AX53,申込一覧表_女子!$AH$5:$AN$167,5,0))</f>
        <v/>
      </c>
      <c r="BC53" t="str">
        <f>IF(ISERROR(VLOOKUP($AX53,申込一覧表_女子!$AH$5:$AO$167,9,0)),"",VLOOKUP($AX53,申込一覧表_女子!$AH$5:$AO$167,9,0))</f>
        <v/>
      </c>
      <c r="BD53">
        <f t="shared" si="90"/>
        <v>0</v>
      </c>
      <c r="BE53">
        <f t="shared" si="90"/>
        <v>0</v>
      </c>
      <c r="BF53">
        <f t="shared" si="90"/>
        <v>0</v>
      </c>
      <c r="BG53">
        <f t="shared" si="90"/>
        <v>0</v>
      </c>
      <c r="BH53">
        <f t="shared" si="90"/>
        <v>0</v>
      </c>
      <c r="BI53">
        <f t="shared" si="90"/>
        <v>0</v>
      </c>
      <c r="BJ53">
        <f t="shared" si="90"/>
        <v>0</v>
      </c>
      <c r="BK53">
        <f t="shared" si="90"/>
        <v>0</v>
      </c>
      <c r="BL53">
        <f t="shared" si="90"/>
        <v>0</v>
      </c>
      <c r="BM53">
        <f t="shared" si="90"/>
        <v>0</v>
      </c>
      <c r="BN53">
        <f t="shared" si="90"/>
        <v>0</v>
      </c>
      <c r="BO53">
        <f t="shared" si="90"/>
        <v>0</v>
      </c>
      <c r="BP53" t="str">
        <f t="shared" si="42"/>
        <v/>
      </c>
      <c r="BQ53">
        <f t="shared" si="43"/>
        <v>0</v>
      </c>
      <c r="BR53" t="str">
        <f t="shared" si="50"/>
        <v/>
      </c>
      <c r="CC53">
        <v>46</v>
      </c>
      <c r="CD53" t="str">
        <f>IF(ISERROR(VLOOKUP($CC53,申込一覧表_女子!$AH$6:$AO$75,2,0)),"",VLOOKUP($CC53,申込一覧表_女子!$AH$6:$AO$75,2,0))</f>
        <v/>
      </c>
      <c r="CE53" t="str">
        <f>IF(ISERROR(VLOOKUP($CC53,申込一覧表_女子!$AH$6:$AO$75,7,0)),"",VLOOKUP($CC53,申込一覧表_女子!$AH$6:$AO$75,7,0))</f>
        <v/>
      </c>
      <c r="CF53" t="str">
        <f>IF(ISERROR(VLOOKUP($CC53,申込一覧表_女子!$AH$5:$AP$75,9,0)),"",VLOOKUP($CC53,申込一覧表_女子!$AH$5:$AP$75,9,0))</f>
        <v/>
      </c>
      <c r="CG53" t="str">
        <f>IF(ISERROR(VLOOKUP($CC53,申込一覧表_女子!$AH$6:$AN$75,5,0)),"",VLOOKUP($CC53,申込一覧表_女子!$AH$6:$AN$75,5,0))</f>
        <v/>
      </c>
      <c r="CH53" t="str">
        <f>IF(ISERROR(VLOOKUP($CC53,申込一覧表_女子!$AH$6:$AP$75,8,0)),"",VLOOKUP($CC53,申込一覧表_女子!$AH$6:$AP$75,8,0))</f>
        <v/>
      </c>
      <c r="CI53">
        <f t="shared" si="88"/>
        <v>0</v>
      </c>
      <c r="CJ53">
        <f t="shared" si="88"/>
        <v>0</v>
      </c>
      <c r="CK53">
        <f t="shared" si="88"/>
        <v>0</v>
      </c>
      <c r="CL53">
        <f t="shared" si="88"/>
        <v>0</v>
      </c>
      <c r="CM53">
        <f t="shared" si="88"/>
        <v>0</v>
      </c>
      <c r="CN53">
        <f t="shared" si="88"/>
        <v>0</v>
      </c>
      <c r="CO53">
        <f t="shared" si="88"/>
        <v>0</v>
      </c>
      <c r="CP53">
        <f t="shared" si="88"/>
        <v>0</v>
      </c>
      <c r="CQ53">
        <f t="shared" si="88"/>
        <v>0</v>
      </c>
      <c r="CR53">
        <f t="shared" si="88"/>
        <v>0</v>
      </c>
      <c r="CS53">
        <f t="shared" si="88"/>
        <v>0</v>
      </c>
      <c r="CT53">
        <f t="shared" si="88"/>
        <v>0</v>
      </c>
      <c r="CU53" t="str">
        <f>申込一覧表_女子!AH123</f>
        <v/>
      </c>
      <c r="CV53" t="str">
        <f>IF(ISERROR(VLOOKUP($CU53,申込一覧表_女子!$AH$78:$AN$167,2,0)),"",VLOOKUP($CU53,申込一覧表_女子!$AH$78:$AN$167,2,0))</f>
        <v/>
      </c>
      <c r="CW53" t="str">
        <f>IF(ISERROR(VLOOKUP($CU53,申込一覧表_女子!$AH$78:$AN$167,7,0)),"",VLOOKUP($CU53,申込一覧表_女子!$AH$78:$AN$167,7,0))</f>
        <v xml:space="preserve">  </v>
      </c>
      <c r="CX53" t="str">
        <f>IF(ISERROR(VLOOKUP($CU53,申込一覧表_女子!$AH$78:$AP$167,9,0)),"",VLOOKUP($CU53,申込一覧表_女子!$AH$78:$AP$167,9,0))</f>
        <v/>
      </c>
      <c r="CY53">
        <f>IF(ISERROR(VLOOKUP($CU53,申込一覧表_女子!$AH$78:$AN$167,5,0)),"",VLOOKUP($CU53,申込一覧表_女子!$AH$78:$AN$167,5,0))</f>
        <v>0</v>
      </c>
      <c r="CZ53" t="str">
        <f>IF(ISERROR(VLOOKUP($CU53,申込一覧表_女子!$AH$78:$AO$167,8,0)),"",VLOOKUP($CU53,申込一覧表_女子!$AH$78:$AO$167,8,0))</f>
        <v/>
      </c>
      <c r="DA53">
        <f t="shared" si="89"/>
        <v>0</v>
      </c>
      <c r="DB53">
        <f t="shared" si="89"/>
        <v>0</v>
      </c>
      <c r="DC53">
        <f t="shared" si="89"/>
        <v>0</v>
      </c>
      <c r="DD53">
        <f t="shared" si="89"/>
        <v>0</v>
      </c>
      <c r="DE53">
        <f t="shared" si="89"/>
        <v>0</v>
      </c>
      <c r="DF53">
        <f t="shared" si="89"/>
        <v>0</v>
      </c>
      <c r="DG53">
        <f t="shared" si="89"/>
        <v>0</v>
      </c>
      <c r="DH53">
        <f t="shared" si="89"/>
        <v>0</v>
      </c>
      <c r="DI53">
        <f t="shared" si="89"/>
        <v>0</v>
      </c>
      <c r="DJ53">
        <f t="shared" si="89"/>
        <v>0</v>
      </c>
      <c r="DK53">
        <f t="shared" si="89"/>
        <v>0</v>
      </c>
      <c r="DL53">
        <f t="shared" si="89"/>
        <v>0</v>
      </c>
      <c r="DR53" t="str">
        <f t="shared" si="86"/>
        <v/>
      </c>
    </row>
    <row r="54" spans="1:122" ht="14.25" customHeight="1">
      <c r="A54" s="15" t="str">
        <f t="shared" si="87"/>
        <v/>
      </c>
      <c r="B54" s="15" t="str">
        <f t="shared" si="52"/>
        <v/>
      </c>
      <c r="C54" s="97"/>
      <c r="D54" s="43"/>
      <c r="E54" s="43"/>
      <c r="F54" s="89"/>
      <c r="G54" s="43"/>
      <c r="H54" s="43"/>
      <c r="I54" s="43"/>
      <c r="J54" s="43"/>
      <c r="K54" s="76" t="str">
        <f t="shared" si="55"/>
        <v/>
      </c>
      <c r="L54" s="88" t="str">
        <f t="shared" si="56"/>
        <v/>
      </c>
      <c r="M54" s="88"/>
      <c r="O54" s="16" t="str">
        <f t="shared" si="91"/>
        <v/>
      </c>
      <c r="P54" s="16" t="str">
        <f t="shared" si="92"/>
        <v/>
      </c>
      <c r="Q54" s="16" t="str">
        <f t="shared" si="93"/>
        <v/>
      </c>
      <c r="R54" s="16" t="str">
        <f t="shared" si="24"/>
        <v/>
      </c>
      <c r="S54" s="16"/>
      <c r="T54" s="16">
        <f t="shared" si="58"/>
        <v>0</v>
      </c>
      <c r="U54" s="16">
        <f t="shared" si="59"/>
        <v>0</v>
      </c>
      <c r="V54" s="16">
        <f t="shared" si="60"/>
        <v>0</v>
      </c>
      <c r="W54" s="16">
        <f t="shared" si="61"/>
        <v>0</v>
      </c>
      <c r="X54" s="16">
        <f t="shared" si="75"/>
        <v>0</v>
      </c>
      <c r="Y54" s="16">
        <f t="shared" si="62"/>
        <v>0</v>
      </c>
      <c r="Z54" s="16">
        <f t="shared" si="63"/>
        <v>0</v>
      </c>
      <c r="AA54" s="16">
        <f t="shared" si="64"/>
        <v>0</v>
      </c>
      <c r="AB54" s="16">
        <f t="shared" si="65"/>
        <v>0</v>
      </c>
      <c r="AC54" s="16">
        <f t="shared" si="82"/>
        <v>0</v>
      </c>
      <c r="AD54" s="44" t="str">
        <f t="shared" si="94"/>
        <v/>
      </c>
      <c r="AE54" s="44" t="str">
        <f t="shared" si="95"/>
        <v/>
      </c>
      <c r="AF54" s="44" t="str">
        <f t="shared" si="96"/>
        <v/>
      </c>
      <c r="AG54" s="44" t="str">
        <f t="shared" si="97"/>
        <v/>
      </c>
      <c r="AH54" s="44">
        <f t="shared" si="67"/>
        <v>0</v>
      </c>
      <c r="AI54" s="44">
        <f t="shared" si="68"/>
        <v>0</v>
      </c>
      <c r="AJ54" s="44">
        <f t="shared" si="69"/>
        <v>0</v>
      </c>
      <c r="AK54" s="44">
        <f t="shared" si="70"/>
        <v>0</v>
      </c>
      <c r="AL54" s="44">
        <f t="shared" si="83"/>
        <v>0</v>
      </c>
      <c r="AM54" s="44" t="str">
        <f t="shared" si="84"/>
        <v/>
      </c>
      <c r="AN54" s="16">
        <f t="shared" si="85"/>
        <v>0</v>
      </c>
      <c r="AO54" s="16" t="str">
        <f t="shared" si="71"/>
        <v/>
      </c>
      <c r="AP54" s="16" t="str">
        <f t="shared" si="72"/>
        <v/>
      </c>
      <c r="AQ54" s="16" t="str">
        <f t="shared" si="73"/>
        <v/>
      </c>
      <c r="AR54" s="16" t="str">
        <f t="shared" si="74"/>
        <v/>
      </c>
      <c r="AX54">
        <v>47</v>
      </c>
      <c r="AY54" t="str">
        <f>IF(ISERROR(VLOOKUP($AX54,申込一覧表_女子!$AH$5:$AN$167,2,0)),"",VLOOKUP($AX54,申込一覧表_女子!$AH$5:$AN$167,2,0))</f>
        <v/>
      </c>
      <c r="AZ54" t="str">
        <f>IF(ISERROR(VLOOKUP($AX54,申込一覧表_女子!$AH$5:$AN$167,7,0)),"",VLOOKUP($AX54,申込一覧表_女子!$AH$5:$AN$167,7,0))</f>
        <v/>
      </c>
      <c r="BA54" t="str">
        <f>IF(ISERROR(VLOOKUP($AX54,申込一覧表_女子!$AO$5:$AP$167,2,0)),"",VLOOKUP($AX54,申込一覧表_女子!$AO$5:$AP$167,2,0))</f>
        <v/>
      </c>
      <c r="BB54" t="str">
        <f>IF(ISERROR(VLOOKUP($AX54,申込一覧表_女子!$AH$5:$AN$167,5,0)),"",VLOOKUP($AX54,申込一覧表_女子!$AH$5:$AN$167,5,0))</f>
        <v/>
      </c>
      <c r="BC54" t="str">
        <f>IF(ISERROR(VLOOKUP($AX54,申込一覧表_女子!$AH$5:$AO$167,9,0)),"",VLOOKUP($AX54,申込一覧表_女子!$AH$5:$AO$167,9,0))</f>
        <v/>
      </c>
      <c r="BD54">
        <f t="shared" si="90"/>
        <v>0</v>
      </c>
      <c r="BE54">
        <f t="shared" si="90"/>
        <v>0</v>
      </c>
      <c r="BF54">
        <f t="shared" si="90"/>
        <v>0</v>
      </c>
      <c r="BG54">
        <f t="shared" si="90"/>
        <v>0</v>
      </c>
      <c r="BH54">
        <f t="shared" si="90"/>
        <v>0</v>
      </c>
      <c r="BI54">
        <f t="shared" si="90"/>
        <v>0</v>
      </c>
      <c r="BJ54">
        <f t="shared" si="90"/>
        <v>0</v>
      </c>
      <c r="BK54">
        <f t="shared" si="90"/>
        <v>0</v>
      </c>
      <c r="BL54">
        <f t="shared" si="90"/>
        <v>0</v>
      </c>
      <c r="BM54">
        <f t="shared" si="90"/>
        <v>0</v>
      </c>
      <c r="BN54">
        <f t="shared" si="90"/>
        <v>0</v>
      </c>
      <c r="BO54">
        <f t="shared" si="90"/>
        <v>0</v>
      </c>
      <c r="BP54" t="str">
        <f t="shared" si="42"/>
        <v/>
      </c>
      <c r="BQ54">
        <f t="shared" si="43"/>
        <v>0</v>
      </c>
      <c r="BR54" t="str">
        <f t="shared" si="50"/>
        <v/>
      </c>
      <c r="CC54">
        <v>47</v>
      </c>
      <c r="CD54" t="str">
        <f>IF(ISERROR(VLOOKUP($CC54,申込一覧表_女子!$AH$6:$AO$75,2,0)),"",VLOOKUP($CC54,申込一覧表_女子!$AH$6:$AO$75,2,0))</f>
        <v/>
      </c>
      <c r="CE54" t="str">
        <f>IF(ISERROR(VLOOKUP($CC54,申込一覧表_女子!$AH$6:$AO$75,7,0)),"",VLOOKUP($CC54,申込一覧表_女子!$AH$6:$AO$75,7,0))</f>
        <v/>
      </c>
      <c r="CF54" t="str">
        <f>IF(ISERROR(VLOOKUP($CC54,申込一覧表_女子!$AH$5:$AP$75,9,0)),"",VLOOKUP($CC54,申込一覧表_女子!$AH$5:$AP$75,9,0))</f>
        <v/>
      </c>
      <c r="CG54" t="str">
        <f>IF(ISERROR(VLOOKUP($CC54,申込一覧表_女子!$AH$6:$AN$75,5,0)),"",VLOOKUP($CC54,申込一覧表_女子!$AH$6:$AN$75,5,0))</f>
        <v/>
      </c>
      <c r="CH54" t="str">
        <f>IF(ISERROR(VLOOKUP($CC54,申込一覧表_女子!$AH$6:$AP$75,8,0)),"",VLOOKUP($CC54,申込一覧表_女子!$AH$6:$AP$75,8,0))</f>
        <v/>
      </c>
      <c r="CI54">
        <f t="shared" si="88"/>
        <v>0</v>
      </c>
      <c r="CJ54">
        <f t="shared" si="88"/>
        <v>0</v>
      </c>
      <c r="CK54">
        <f t="shared" si="88"/>
        <v>0</v>
      </c>
      <c r="CL54">
        <f t="shared" si="88"/>
        <v>0</v>
      </c>
      <c r="CM54">
        <f t="shared" si="88"/>
        <v>0</v>
      </c>
      <c r="CN54">
        <f t="shared" si="88"/>
        <v>0</v>
      </c>
      <c r="CO54">
        <f t="shared" si="88"/>
        <v>0</v>
      </c>
      <c r="CP54">
        <f t="shared" si="88"/>
        <v>0</v>
      </c>
      <c r="CQ54">
        <f t="shared" si="88"/>
        <v>0</v>
      </c>
      <c r="CR54">
        <f t="shared" si="88"/>
        <v>0</v>
      </c>
      <c r="CS54">
        <f t="shared" si="88"/>
        <v>0</v>
      </c>
      <c r="CT54">
        <f t="shared" si="88"/>
        <v>0</v>
      </c>
      <c r="CU54" t="str">
        <f>申込一覧表_女子!AH124</f>
        <v/>
      </c>
      <c r="CV54" t="str">
        <f>IF(ISERROR(VLOOKUP($CU54,申込一覧表_女子!$AH$78:$AN$167,2,0)),"",VLOOKUP($CU54,申込一覧表_女子!$AH$78:$AN$167,2,0))</f>
        <v/>
      </c>
      <c r="CW54" t="str">
        <f>IF(ISERROR(VLOOKUP($CU54,申込一覧表_女子!$AH$78:$AN$167,7,0)),"",VLOOKUP($CU54,申込一覧表_女子!$AH$78:$AN$167,7,0))</f>
        <v xml:space="preserve">  </v>
      </c>
      <c r="CX54" t="str">
        <f>IF(ISERROR(VLOOKUP($CU54,申込一覧表_女子!$AH$78:$AP$167,9,0)),"",VLOOKUP($CU54,申込一覧表_女子!$AH$78:$AP$167,9,0))</f>
        <v/>
      </c>
      <c r="CY54">
        <f>IF(ISERROR(VLOOKUP($CU54,申込一覧表_女子!$AH$78:$AN$167,5,0)),"",VLOOKUP($CU54,申込一覧表_女子!$AH$78:$AN$167,5,0))</f>
        <v>0</v>
      </c>
      <c r="CZ54" t="str">
        <f>IF(ISERROR(VLOOKUP($CU54,申込一覧表_女子!$AH$78:$AO$167,8,0)),"",VLOOKUP($CU54,申込一覧表_女子!$AH$78:$AO$167,8,0))</f>
        <v/>
      </c>
      <c r="DA54">
        <f t="shared" si="89"/>
        <v>0</v>
      </c>
      <c r="DB54">
        <f t="shared" si="89"/>
        <v>0</v>
      </c>
      <c r="DC54">
        <f t="shared" si="89"/>
        <v>0</v>
      </c>
      <c r="DD54">
        <f t="shared" si="89"/>
        <v>0</v>
      </c>
      <c r="DE54">
        <f t="shared" si="89"/>
        <v>0</v>
      </c>
      <c r="DF54">
        <f t="shared" si="89"/>
        <v>0</v>
      </c>
      <c r="DG54">
        <f t="shared" si="89"/>
        <v>0</v>
      </c>
      <c r="DH54">
        <f t="shared" si="89"/>
        <v>0</v>
      </c>
      <c r="DI54">
        <f t="shared" si="89"/>
        <v>0</v>
      </c>
      <c r="DJ54">
        <f t="shared" si="89"/>
        <v>0</v>
      </c>
      <c r="DK54">
        <f t="shared" si="89"/>
        <v>0</v>
      </c>
      <c r="DL54">
        <f t="shared" si="89"/>
        <v>0</v>
      </c>
      <c r="DR54" t="str">
        <f t="shared" si="86"/>
        <v/>
      </c>
    </row>
    <row r="55" spans="1:122" ht="14.25" customHeight="1">
      <c r="A55" s="15" t="str">
        <f t="shared" si="87"/>
        <v/>
      </c>
      <c r="B55" s="15" t="str">
        <f t="shared" si="52"/>
        <v/>
      </c>
      <c r="C55" s="97"/>
      <c r="D55" s="43"/>
      <c r="E55" s="43"/>
      <c r="F55" s="89"/>
      <c r="G55" s="43"/>
      <c r="H55" s="43"/>
      <c r="I55" s="43"/>
      <c r="J55" s="43"/>
      <c r="K55" s="76" t="str">
        <f t="shared" si="55"/>
        <v/>
      </c>
      <c r="L55" s="88" t="str">
        <f t="shared" si="56"/>
        <v/>
      </c>
      <c r="M55" s="88"/>
      <c r="O55" s="16" t="str">
        <f t="shared" si="91"/>
        <v/>
      </c>
      <c r="P55" s="16" t="str">
        <f t="shared" si="92"/>
        <v/>
      </c>
      <c r="Q55" s="16" t="str">
        <f t="shared" si="93"/>
        <v/>
      </c>
      <c r="R55" s="16" t="str">
        <f t="shared" si="24"/>
        <v/>
      </c>
      <c r="S55" s="16"/>
      <c r="T55" s="16">
        <f t="shared" si="58"/>
        <v>0</v>
      </c>
      <c r="U55" s="16">
        <f t="shared" si="59"/>
        <v>0</v>
      </c>
      <c r="V55" s="16">
        <f t="shared" si="60"/>
        <v>0</v>
      </c>
      <c r="W55" s="16">
        <f t="shared" si="61"/>
        <v>0</v>
      </c>
      <c r="X55" s="16">
        <f t="shared" si="75"/>
        <v>0</v>
      </c>
      <c r="Y55" s="16">
        <f t="shared" si="62"/>
        <v>0</v>
      </c>
      <c r="Z55" s="16">
        <f t="shared" si="63"/>
        <v>0</v>
      </c>
      <c r="AA55" s="16">
        <f t="shared" si="64"/>
        <v>0</v>
      </c>
      <c r="AB55" s="16">
        <f t="shared" si="65"/>
        <v>0</v>
      </c>
      <c r="AC55" s="16">
        <f t="shared" si="82"/>
        <v>0</v>
      </c>
      <c r="AD55" s="44" t="str">
        <f t="shared" si="94"/>
        <v/>
      </c>
      <c r="AE55" s="44" t="str">
        <f t="shared" si="95"/>
        <v/>
      </c>
      <c r="AF55" s="44" t="str">
        <f t="shared" si="96"/>
        <v/>
      </c>
      <c r="AG55" s="44" t="str">
        <f t="shared" si="97"/>
        <v/>
      </c>
      <c r="AH55" s="44">
        <f t="shared" si="67"/>
        <v>0</v>
      </c>
      <c r="AI55" s="44">
        <f t="shared" si="68"/>
        <v>0</v>
      </c>
      <c r="AJ55" s="44">
        <f t="shared" si="69"/>
        <v>0</v>
      </c>
      <c r="AK55" s="44">
        <f t="shared" si="70"/>
        <v>0</v>
      </c>
      <c r="AL55" s="44">
        <f t="shared" si="83"/>
        <v>0</v>
      </c>
      <c r="AM55" s="44" t="str">
        <f t="shared" si="84"/>
        <v/>
      </c>
      <c r="AN55" s="16">
        <f t="shared" si="85"/>
        <v>0</v>
      </c>
      <c r="AO55" s="16" t="str">
        <f t="shared" si="71"/>
        <v/>
      </c>
      <c r="AP55" s="16" t="str">
        <f t="shared" si="72"/>
        <v/>
      </c>
      <c r="AQ55" s="16" t="str">
        <f t="shared" si="73"/>
        <v/>
      </c>
      <c r="AR55" s="16" t="str">
        <f t="shared" si="74"/>
        <v/>
      </c>
      <c r="AX55">
        <v>48</v>
      </c>
      <c r="AY55" t="str">
        <f>IF(ISERROR(VLOOKUP($AX55,申込一覧表_女子!$AH$5:$AN$167,2,0)),"",VLOOKUP($AX55,申込一覧表_女子!$AH$5:$AN$167,2,0))</f>
        <v/>
      </c>
      <c r="AZ55" t="str">
        <f>IF(ISERROR(VLOOKUP($AX55,申込一覧表_女子!$AH$5:$AN$167,7,0)),"",VLOOKUP($AX55,申込一覧表_女子!$AH$5:$AN$167,7,0))</f>
        <v/>
      </c>
      <c r="BA55" t="str">
        <f>IF(ISERROR(VLOOKUP($AX55,申込一覧表_女子!$AO$5:$AP$167,2,0)),"",VLOOKUP($AX55,申込一覧表_女子!$AO$5:$AP$167,2,0))</f>
        <v/>
      </c>
      <c r="BB55" t="str">
        <f>IF(ISERROR(VLOOKUP($AX55,申込一覧表_女子!$AH$5:$AN$167,5,0)),"",VLOOKUP($AX55,申込一覧表_女子!$AH$5:$AN$167,5,0))</f>
        <v/>
      </c>
      <c r="BC55" t="str">
        <f>IF(ISERROR(VLOOKUP($AX55,申込一覧表_女子!$AH$5:$AO$167,9,0)),"",VLOOKUP($AX55,申込一覧表_女子!$AH$5:$AO$167,9,0))</f>
        <v/>
      </c>
      <c r="BD55">
        <f t="shared" si="90"/>
        <v>0</v>
      </c>
      <c r="BE55">
        <f t="shared" si="90"/>
        <v>0</v>
      </c>
      <c r="BF55">
        <f t="shared" si="90"/>
        <v>0</v>
      </c>
      <c r="BG55">
        <f t="shared" si="90"/>
        <v>0</v>
      </c>
      <c r="BH55">
        <f t="shared" si="90"/>
        <v>0</v>
      </c>
      <c r="BI55">
        <f t="shared" si="90"/>
        <v>0</v>
      </c>
      <c r="BJ55">
        <f t="shared" si="90"/>
        <v>0</v>
      </c>
      <c r="BK55">
        <f t="shared" si="90"/>
        <v>0</v>
      </c>
      <c r="BL55">
        <f t="shared" si="90"/>
        <v>0</v>
      </c>
      <c r="BM55">
        <f t="shared" si="90"/>
        <v>0</v>
      </c>
      <c r="BN55">
        <f t="shared" si="90"/>
        <v>0</v>
      </c>
      <c r="BO55">
        <f t="shared" si="90"/>
        <v>0</v>
      </c>
      <c r="BP55" t="str">
        <f t="shared" si="42"/>
        <v/>
      </c>
      <c r="BQ55">
        <f t="shared" si="43"/>
        <v>0</v>
      </c>
      <c r="BR55" t="str">
        <f t="shared" si="50"/>
        <v/>
      </c>
      <c r="CC55">
        <v>48</v>
      </c>
      <c r="CD55" t="str">
        <f>IF(ISERROR(VLOOKUP($CC55,申込一覧表_女子!$AH$6:$AO$75,2,0)),"",VLOOKUP($CC55,申込一覧表_女子!$AH$6:$AO$75,2,0))</f>
        <v/>
      </c>
      <c r="CE55" t="str">
        <f>IF(ISERROR(VLOOKUP($CC55,申込一覧表_女子!$AH$6:$AO$75,7,0)),"",VLOOKUP($CC55,申込一覧表_女子!$AH$6:$AO$75,7,0))</f>
        <v/>
      </c>
      <c r="CF55" t="str">
        <f>IF(ISERROR(VLOOKUP($CC55,申込一覧表_女子!$AH$5:$AP$75,9,0)),"",VLOOKUP($CC55,申込一覧表_女子!$AH$5:$AP$75,9,0))</f>
        <v/>
      </c>
      <c r="CG55" t="str">
        <f>IF(ISERROR(VLOOKUP($CC55,申込一覧表_女子!$AH$6:$AN$75,5,0)),"",VLOOKUP($CC55,申込一覧表_女子!$AH$6:$AN$75,5,0))</f>
        <v/>
      </c>
      <c r="CH55" t="str">
        <f>IF(ISERROR(VLOOKUP($CC55,申込一覧表_女子!$AH$6:$AP$75,8,0)),"",VLOOKUP($CC55,申込一覧表_女子!$AH$6:$AP$75,8,0))</f>
        <v/>
      </c>
      <c r="CI55">
        <f t="shared" si="88"/>
        <v>0</v>
      </c>
      <c r="CJ55">
        <f t="shared" si="88"/>
        <v>0</v>
      </c>
      <c r="CK55">
        <f t="shared" si="88"/>
        <v>0</v>
      </c>
      <c r="CL55">
        <f t="shared" si="88"/>
        <v>0</v>
      </c>
      <c r="CM55">
        <f t="shared" si="88"/>
        <v>0</v>
      </c>
      <c r="CN55">
        <f t="shared" si="88"/>
        <v>0</v>
      </c>
      <c r="CO55">
        <f t="shared" si="88"/>
        <v>0</v>
      </c>
      <c r="CP55">
        <f t="shared" si="88"/>
        <v>0</v>
      </c>
      <c r="CQ55">
        <f t="shared" si="88"/>
        <v>0</v>
      </c>
      <c r="CR55">
        <f t="shared" si="88"/>
        <v>0</v>
      </c>
      <c r="CS55">
        <f t="shared" si="88"/>
        <v>0</v>
      </c>
      <c r="CT55">
        <f t="shared" si="88"/>
        <v>0</v>
      </c>
      <c r="CU55" t="str">
        <f>申込一覧表_女子!AH125</f>
        <v/>
      </c>
      <c r="CV55" t="str">
        <f>IF(ISERROR(VLOOKUP($CU55,申込一覧表_女子!$AH$78:$AN$167,2,0)),"",VLOOKUP($CU55,申込一覧表_女子!$AH$78:$AN$167,2,0))</f>
        <v/>
      </c>
      <c r="CW55" t="str">
        <f>IF(ISERROR(VLOOKUP($CU55,申込一覧表_女子!$AH$78:$AN$167,7,0)),"",VLOOKUP($CU55,申込一覧表_女子!$AH$78:$AN$167,7,0))</f>
        <v xml:space="preserve">  </v>
      </c>
      <c r="CX55" t="str">
        <f>IF(ISERROR(VLOOKUP($CU55,申込一覧表_女子!$AH$78:$AP$167,9,0)),"",VLOOKUP($CU55,申込一覧表_女子!$AH$78:$AP$167,9,0))</f>
        <v/>
      </c>
      <c r="CY55">
        <f>IF(ISERROR(VLOOKUP($CU55,申込一覧表_女子!$AH$78:$AN$167,5,0)),"",VLOOKUP($CU55,申込一覧表_女子!$AH$78:$AN$167,5,0))</f>
        <v>0</v>
      </c>
      <c r="CZ55" t="str">
        <f>IF(ISERROR(VLOOKUP($CU55,申込一覧表_女子!$AH$78:$AO$167,8,0)),"",VLOOKUP($CU55,申込一覧表_女子!$AH$78:$AO$167,8,0))</f>
        <v/>
      </c>
      <c r="DA55">
        <f t="shared" si="89"/>
        <v>0</v>
      </c>
      <c r="DB55">
        <f t="shared" si="89"/>
        <v>0</v>
      </c>
      <c r="DC55">
        <f t="shared" si="89"/>
        <v>0</v>
      </c>
      <c r="DD55">
        <f t="shared" si="89"/>
        <v>0</v>
      </c>
      <c r="DE55">
        <f t="shared" si="89"/>
        <v>0</v>
      </c>
      <c r="DF55">
        <f t="shared" si="89"/>
        <v>0</v>
      </c>
      <c r="DG55">
        <f t="shared" si="89"/>
        <v>0</v>
      </c>
      <c r="DH55">
        <f t="shared" si="89"/>
        <v>0</v>
      </c>
      <c r="DI55">
        <f t="shared" si="89"/>
        <v>0</v>
      </c>
      <c r="DJ55">
        <f t="shared" si="89"/>
        <v>0</v>
      </c>
      <c r="DK55">
        <f t="shared" si="89"/>
        <v>0</v>
      </c>
      <c r="DL55">
        <f t="shared" si="89"/>
        <v>0</v>
      </c>
      <c r="DR55" t="str">
        <f t="shared" si="86"/>
        <v/>
      </c>
    </row>
    <row r="56" spans="1:122" ht="14.25" customHeight="1">
      <c r="A56" s="15" t="str">
        <f t="shared" si="87"/>
        <v/>
      </c>
      <c r="B56" s="15" t="str">
        <f t="shared" si="52"/>
        <v/>
      </c>
      <c r="C56" s="97"/>
      <c r="D56" s="43"/>
      <c r="E56" s="43"/>
      <c r="F56" s="89"/>
      <c r="G56" s="43"/>
      <c r="H56" s="43"/>
      <c r="I56" s="43"/>
      <c r="J56" s="43"/>
      <c r="K56" s="76" t="str">
        <f t="shared" si="55"/>
        <v/>
      </c>
      <c r="L56" s="88" t="str">
        <f t="shared" si="56"/>
        <v/>
      </c>
      <c r="M56" s="88"/>
      <c r="O56" s="16" t="str">
        <f t="shared" si="91"/>
        <v/>
      </c>
      <c r="P56" s="16" t="str">
        <f t="shared" si="92"/>
        <v/>
      </c>
      <c r="Q56" s="16" t="str">
        <f t="shared" si="93"/>
        <v/>
      </c>
      <c r="R56" s="16" t="str">
        <f t="shared" si="24"/>
        <v/>
      </c>
      <c r="S56" s="16"/>
      <c r="T56" s="16">
        <f t="shared" si="58"/>
        <v>0</v>
      </c>
      <c r="U56" s="16">
        <f t="shared" si="59"/>
        <v>0</v>
      </c>
      <c r="V56" s="16">
        <f t="shared" si="60"/>
        <v>0</v>
      </c>
      <c r="W56" s="16">
        <f t="shared" si="61"/>
        <v>0</v>
      </c>
      <c r="X56" s="16">
        <f t="shared" si="75"/>
        <v>0</v>
      </c>
      <c r="Y56" s="16">
        <f t="shared" si="62"/>
        <v>0</v>
      </c>
      <c r="Z56" s="16">
        <f t="shared" si="63"/>
        <v>0</v>
      </c>
      <c r="AA56" s="16">
        <f t="shared" si="64"/>
        <v>0</v>
      </c>
      <c r="AB56" s="16">
        <f t="shared" si="65"/>
        <v>0</v>
      </c>
      <c r="AC56" s="16">
        <f t="shared" si="82"/>
        <v>0</v>
      </c>
      <c r="AD56" s="44" t="str">
        <f t="shared" si="94"/>
        <v/>
      </c>
      <c r="AE56" s="44" t="str">
        <f t="shared" si="95"/>
        <v/>
      </c>
      <c r="AF56" s="44" t="str">
        <f t="shared" si="96"/>
        <v/>
      </c>
      <c r="AG56" s="44" t="str">
        <f t="shared" si="97"/>
        <v/>
      </c>
      <c r="AH56" s="44">
        <f t="shared" si="67"/>
        <v>0</v>
      </c>
      <c r="AI56" s="44">
        <f t="shared" si="68"/>
        <v>0</v>
      </c>
      <c r="AJ56" s="44">
        <f t="shared" si="69"/>
        <v>0</v>
      </c>
      <c r="AK56" s="44">
        <f t="shared" si="70"/>
        <v>0</v>
      </c>
      <c r="AL56" s="44">
        <f t="shared" si="83"/>
        <v>0</v>
      </c>
      <c r="AM56" s="44" t="str">
        <f t="shared" si="84"/>
        <v/>
      </c>
      <c r="AN56" s="16">
        <f t="shared" si="85"/>
        <v>0</v>
      </c>
      <c r="AO56" s="16" t="str">
        <f t="shared" si="71"/>
        <v/>
      </c>
      <c r="AP56" s="16" t="str">
        <f t="shared" si="72"/>
        <v/>
      </c>
      <c r="AQ56" s="16" t="str">
        <f t="shared" si="73"/>
        <v/>
      </c>
      <c r="AR56" s="16" t="str">
        <f t="shared" si="74"/>
        <v/>
      </c>
      <c r="AX56">
        <v>49</v>
      </c>
      <c r="AY56" t="str">
        <f>IF(ISERROR(VLOOKUP($AX56,申込一覧表_女子!$AH$5:$AN$167,2,0)),"",VLOOKUP($AX56,申込一覧表_女子!$AH$5:$AN$167,2,0))</f>
        <v/>
      </c>
      <c r="AZ56" t="str">
        <f>IF(ISERROR(VLOOKUP($AX56,申込一覧表_女子!$AH$5:$AN$167,7,0)),"",VLOOKUP($AX56,申込一覧表_女子!$AH$5:$AN$167,7,0))</f>
        <v/>
      </c>
      <c r="BA56" t="str">
        <f>IF(ISERROR(VLOOKUP($AX56,申込一覧表_女子!$AO$5:$AP$167,2,0)),"",VLOOKUP($AX56,申込一覧表_女子!$AO$5:$AP$167,2,0))</f>
        <v/>
      </c>
      <c r="BB56" t="str">
        <f>IF(ISERROR(VLOOKUP($AX56,申込一覧表_女子!$AH$5:$AN$167,5,0)),"",VLOOKUP($AX56,申込一覧表_女子!$AH$5:$AN$167,5,0))</f>
        <v/>
      </c>
      <c r="BC56" t="str">
        <f>IF(ISERROR(VLOOKUP($AX56,申込一覧表_女子!$AH$5:$AO$167,9,0)),"",VLOOKUP($AX56,申込一覧表_女子!$AH$5:$AO$167,9,0))</f>
        <v/>
      </c>
      <c r="BD56">
        <f t="shared" si="90"/>
        <v>0</v>
      </c>
      <c r="BE56">
        <f t="shared" si="90"/>
        <v>0</v>
      </c>
      <c r="BF56">
        <f t="shared" si="90"/>
        <v>0</v>
      </c>
      <c r="BG56">
        <f t="shared" si="90"/>
        <v>0</v>
      </c>
      <c r="BH56">
        <f t="shared" si="90"/>
        <v>0</v>
      </c>
      <c r="BI56">
        <f t="shared" si="90"/>
        <v>0</v>
      </c>
      <c r="BJ56">
        <f t="shared" si="90"/>
        <v>0</v>
      </c>
      <c r="BK56">
        <f t="shared" si="90"/>
        <v>0</v>
      </c>
      <c r="BL56">
        <f t="shared" si="90"/>
        <v>0</v>
      </c>
      <c r="BM56">
        <f t="shared" si="90"/>
        <v>0</v>
      </c>
      <c r="BN56">
        <f t="shared" si="90"/>
        <v>0</v>
      </c>
      <c r="BO56">
        <f t="shared" si="90"/>
        <v>0</v>
      </c>
      <c r="BP56" t="str">
        <f t="shared" si="42"/>
        <v/>
      </c>
      <c r="BQ56">
        <f t="shared" si="43"/>
        <v>0</v>
      </c>
      <c r="BR56" t="str">
        <f t="shared" si="50"/>
        <v/>
      </c>
      <c r="CC56">
        <v>49</v>
      </c>
      <c r="CD56" t="str">
        <f>IF(ISERROR(VLOOKUP($CC56,申込一覧表_女子!$AH$6:$AO$75,2,0)),"",VLOOKUP($CC56,申込一覧表_女子!$AH$6:$AO$75,2,0))</f>
        <v/>
      </c>
      <c r="CE56" t="str">
        <f>IF(ISERROR(VLOOKUP($CC56,申込一覧表_女子!$AH$6:$AO$75,7,0)),"",VLOOKUP($CC56,申込一覧表_女子!$AH$6:$AO$75,7,0))</f>
        <v/>
      </c>
      <c r="CF56" t="str">
        <f>IF(ISERROR(VLOOKUP($CC56,申込一覧表_女子!$AH$5:$AP$75,9,0)),"",VLOOKUP($CC56,申込一覧表_女子!$AH$5:$AP$75,9,0))</f>
        <v/>
      </c>
      <c r="CG56" t="str">
        <f>IF(ISERROR(VLOOKUP($CC56,申込一覧表_女子!$AH$6:$AN$75,5,0)),"",VLOOKUP($CC56,申込一覧表_女子!$AH$6:$AN$75,5,0))</f>
        <v/>
      </c>
      <c r="CH56" t="str">
        <f>IF(ISERROR(VLOOKUP($CC56,申込一覧表_女子!$AH$6:$AP$75,8,0)),"",VLOOKUP($CC56,申込一覧表_女子!$AH$6:$AP$75,8,0))</f>
        <v/>
      </c>
      <c r="CI56">
        <f t="shared" si="88"/>
        <v>0</v>
      </c>
      <c r="CJ56">
        <f t="shared" si="88"/>
        <v>0</v>
      </c>
      <c r="CK56">
        <f t="shared" si="88"/>
        <v>0</v>
      </c>
      <c r="CL56">
        <f t="shared" si="88"/>
        <v>0</v>
      </c>
      <c r="CM56">
        <f t="shared" si="88"/>
        <v>0</v>
      </c>
      <c r="CN56">
        <f t="shared" si="88"/>
        <v>0</v>
      </c>
      <c r="CO56">
        <f t="shared" si="88"/>
        <v>0</v>
      </c>
      <c r="CP56">
        <f t="shared" si="88"/>
        <v>0</v>
      </c>
      <c r="CQ56">
        <f t="shared" si="88"/>
        <v>0</v>
      </c>
      <c r="CR56">
        <f t="shared" si="88"/>
        <v>0</v>
      </c>
      <c r="CS56">
        <f t="shared" si="88"/>
        <v>0</v>
      </c>
      <c r="CT56">
        <f t="shared" si="88"/>
        <v>0</v>
      </c>
      <c r="CU56" t="str">
        <f>申込一覧表_女子!AH126</f>
        <v/>
      </c>
      <c r="CV56" t="str">
        <f>IF(ISERROR(VLOOKUP($CU56,申込一覧表_女子!$AH$78:$AN$167,2,0)),"",VLOOKUP($CU56,申込一覧表_女子!$AH$78:$AN$167,2,0))</f>
        <v/>
      </c>
      <c r="CW56" t="str">
        <f>IF(ISERROR(VLOOKUP($CU56,申込一覧表_女子!$AH$78:$AN$167,7,0)),"",VLOOKUP($CU56,申込一覧表_女子!$AH$78:$AN$167,7,0))</f>
        <v xml:space="preserve">  </v>
      </c>
      <c r="CX56" t="str">
        <f>IF(ISERROR(VLOOKUP($CU56,申込一覧表_女子!$AH$78:$AP$167,9,0)),"",VLOOKUP($CU56,申込一覧表_女子!$AH$78:$AP$167,9,0))</f>
        <v/>
      </c>
      <c r="CY56">
        <f>IF(ISERROR(VLOOKUP($CU56,申込一覧表_女子!$AH$78:$AN$167,5,0)),"",VLOOKUP($CU56,申込一覧表_女子!$AH$78:$AN$167,5,0))</f>
        <v>0</v>
      </c>
      <c r="CZ56" t="str">
        <f>IF(ISERROR(VLOOKUP($CU56,申込一覧表_女子!$AH$78:$AO$167,8,0)),"",VLOOKUP($CU56,申込一覧表_女子!$AH$78:$AO$167,8,0))</f>
        <v/>
      </c>
      <c r="DA56">
        <f t="shared" si="89"/>
        <v>0</v>
      </c>
      <c r="DB56">
        <f t="shared" si="89"/>
        <v>0</v>
      </c>
      <c r="DC56">
        <f t="shared" si="89"/>
        <v>0</v>
      </c>
      <c r="DD56">
        <f t="shared" si="89"/>
        <v>0</v>
      </c>
      <c r="DE56">
        <f t="shared" si="89"/>
        <v>0</v>
      </c>
      <c r="DF56">
        <f t="shared" si="89"/>
        <v>0</v>
      </c>
      <c r="DG56">
        <f t="shared" si="89"/>
        <v>0</v>
      </c>
      <c r="DH56">
        <f t="shared" si="89"/>
        <v>0</v>
      </c>
      <c r="DI56">
        <f t="shared" si="89"/>
        <v>0</v>
      </c>
      <c r="DJ56">
        <f t="shared" si="89"/>
        <v>0</v>
      </c>
      <c r="DK56">
        <f t="shared" si="89"/>
        <v>0</v>
      </c>
      <c r="DL56">
        <f t="shared" si="89"/>
        <v>0</v>
      </c>
      <c r="DR56" t="str">
        <f t="shared" si="86"/>
        <v/>
      </c>
    </row>
    <row r="57" spans="1:122" ht="14.25" customHeight="1">
      <c r="A57" s="15" t="str">
        <f t="shared" si="87"/>
        <v/>
      </c>
      <c r="B57" s="15" t="str">
        <f t="shared" si="52"/>
        <v/>
      </c>
      <c r="C57" s="97"/>
      <c r="D57" s="43"/>
      <c r="E57" s="43"/>
      <c r="F57" s="89"/>
      <c r="G57" s="43"/>
      <c r="H57" s="43"/>
      <c r="I57" s="43"/>
      <c r="J57" s="43"/>
      <c r="K57" s="76" t="str">
        <f t="shared" si="55"/>
        <v/>
      </c>
      <c r="L57" s="88" t="str">
        <f t="shared" si="56"/>
        <v/>
      </c>
      <c r="M57" s="88"/>
      <c r="O57" s="16" t="str">
        <f t="shared" si="91"/>
        <v/>
      </c>
      <c r="P57" s="16" t="str">
        <f t="shared" si="92"/>
        <v/>
      </c>
      <c r="Q57" s="16" t="str">
        <f t="shared" si="93"/>
        <v/>
      </c>
      <c r="R57" s="16" t="str">
        <f t="shared" si="24"/>
        <v/>
      </c>
      <c r="S57" s="16"/>
      <c r="T57" s="16">
        <f t="shared" si="58"/>
        <v>0</v>
      </c>
      <c r="U57" s="16">
        <f t="shared" si="59"/>
        <v>0</v>
      </c>
      <c r="V57" s="16">
        <f t="shared" si="60"/>
        <v>0</v>
      </c>
      <c r="W57" s="16">
        <f t="shared" si="61"/>
        <v>0</v>
      </c>
      <c r="X57" s="16">
        <f t="shared" si="75"/>
        <v>0</v>
      </c>
      <c r="Y57" s="16">
        <f t="shared" si="62"/>
        <v>0</v>
      </c>
      <c r="Z57" s="16">
        <f t="shared" si="63"/>
        <v>0</v>
      </c>
      <c r="AA57" s="16">
        <f t="shared" si="64"/>
        <v>0</v>
      </c>
      <c r="AB57" s="16">
        <f t="shared" si="65"/>
        <v>0</v>
      </c>
      <c r="AC57" s="16">
        <f t="shared" si="82"/>
        <v>0</v>
      </c>
      <c r="AD57" s="44" t="str">
        <f t="shared" si="94"/>
        <v/>
      </c>
      <c r="AE57" s="44" t="str">
        <f t="shared" si="95"/>
        <v/>
      </c>
      <c r="AF57" s="44" t="str">
        <f t="shared" si="96"/>
        <v/>
      </c>
      <c r="AG57" s="44" t="str">
        <f t="shared" si="97"/>
        <v/>
      </c>
      <c r="AH57" s="44">
        <f t="shared" si="67"/>
        <v>0</v>
      </c>
      <c r="AI57" s="44">
        <f t="shared" si="68"/>
        <v>0</v>
      </c>
      <c r="AJ57" s="44">
        <f t="shared" si="69"/>
        <v>0</v>
      </c>
      <c r="AK57" s="44">
        <f t="shared" si="70"/>
        <v>0</v>
      </c>
      <c r="AL57" s="44">
        <f t="shared" si="83"/>
        <v>0</v>
      </c>
      <c r="AM57" s="44" t="str">
        <f t="shared" si="84"/>
        <v/>
      </c>
      <c r="AN57" s="16">
        <f t="shared" si="85"/>
        <v>0</v>
      </c>
      <c r="AO57" s="16" t="str">
        <f t="shared" si="71"/>
        <v/>
      </c>
      <c r="AP57" s="16" t="str">
        <f t="shared" si="72"/>
        <v/>
      </c>
      <c r="AQ57" s="16" t="str">
        <f t="shared" si="73"/>
        <v/>
      </c>
      <c r="AR57" s="16" t="str">
        <f t="shared" si="74"/>
        <v/>
      </c>
      <c r="AX57">
        <v>50</v>
      </c>
      <c r="AY57" t="str">
        <f>IF(ISERROR(VLOOKUP($AX57,申込一覧表_女子!$AH$5:$AN$167,2,0)),"",VLOOKUP($AX57,申込一覧表_女子!$AH$5:$AN$167,2,0))</f>
        <v/>
      </c>
      <c r="AZ57" t="str">
        <f>IF(ISERROR(VLOOKUP($AX57,申込一覧表_女子!$AH$5:$AN$167,7,0)),"",VLOOKUP($AX57,申込一覧表_女子!$AH$5:$AN$167,7,0))</f>
        <v/>
      </c>
      <c r="BA57" t="str">
        <f>IF(ISERROR(VLOOKUP($AX57,申込一覧表_女子!$AO$5:$AP$167,2,0)),"",VLOOKUP($AX57,申込一覧表_女子!$AO$5:$AP$167,2,0))</f>
        <v/>
      </c>
      <c r="BB57" t="str">
        <f>IF(ISERROR(VLOOKUP($AX57,申込一覧表_女子!$AH$5:$AN$167,5,0)),"",VLOOKUP($AX57,申込一覧表_女子!$AH$5:$AN$167,5,0))</f>
        <v/>
      </c>
      <c r="BC57" t="str">
        <f>IF(ISERROR(VLOOKUP($AX57,申込一覧表_女子!$AH$5:$AO$167,9,0)),"",VLOOKUP($AX57,申込一覧表_女子!$AH$5:$AO$167,9,0))</f>
        <v/>
      </c>
      <c r="BD57">
        <f t="shared" si="90"/>
        <v>0</v>
      </c>
      <c r="BE57">
        <f t="shared" si="90"/>
        <v>0</v>
      </c>
      <c r="BF57">
        <f t="shared" si="90"/>
        <v>0</v>
      </c>
      <c r="BG57">
        <f t="shared" si="90"/>
        <v>0</v>
      </c>
      <c r="BH57">
        <f t="shared" si="90"/>
        <v>0</v>
      </c>
      <c r="BI57">
        <f t="shared" si="90"/>
        <v>0</v>
      </c>
      <c r="BJ57">
        <f t="shared" si="90"/>
        <v>0</v>
      </c>
      <c r="BK57">
        <f t="shared" si="90"/>
        <v>0</v>
      </c>
      <c r="BL57">
        <f t="shared" si="90"/>
        <v>0</v>
      </c>
      <c r="BM57">
        <f t="shared" si="90"/>
        <v>0</v>
      </c>
      <c r="BN57">
        <f t="shared" si="90"/>
        <v>0</v>
      </c>
      <c r="BO57">
        <f t="shared" si="90"/>
        <v>0</v>
      </c>
      <c r="BP57" t="str">
        <f t="shared" si="42"/>
        <v/>
      </c>
      <c r="BQ57">
        <f t="shared" si="43"/>
        <v>0</v>
      </c>
      <c r="BR57" t="str">
        <f t="shared" si="50"/>
        <v/>
      </c>
      <c r="CC57">
        <v>50</v>
      </c>
      <c r="CD57" t="str">
        <f>IF(ISERROR(VLOOKUP($CC57,申込一覧表_女子!$AH$6:$AO$75,2,0)),"",VLOOKUP($CC57,申込一覧表_女子!$AH$6:$AO$75,2,0))</f>
        <v/>
      </c>
      <c r="CE57" t="str">
        <f>IF(ISERROR(VLOOKUP($CC57,申込一覧表_女子!$AH$6:$AO$75,7,0)),"",VLOOKUP($CC57,申込一覧表_女子!$AH$6:$AO$75,7,0))</f>
        <v/>
      </c>
      <c r="CF57" t="str">
        <f>IF(ISERROR(VLOOKUP($CC57,申込一覧表_女子!$AH$5:$AP$75,9,0)),"",VLOOKUP($CC57,申込一覧表_女子!$AH$5:$AP$75,9,0))</f>
        <v/>
      </c>
      <c r="CG57" t="str">
        <f>IF(ISERROR(VLOOKUP($CC57,申込一覧表_女子!$AH$6:$AN$75,5,0)),"",VLOOKUP($CC57,申込一覧表_女子!$AH$6:$AN$75,5,0))</f>
        <v/>
      </c>
      <c r="CH57" t="str">
        <f>IF(ISERROR(VLOOKUP($CC57,申込一覧表_女子!$AH$6:$AP$75,8,0)),"",VLOOKUP($CC57,申込一覧表_女子!$AH$6:$AP$75,8,0))</f>
        <v/>
      </c>
      <c r="CI57">
        <f t="shared" si="88"/>
        <v>0</v>
      </c>
      <c r="CJ57">
        <f t="shared" si="88"/>
        <v>0</v>
      </c>
      <c r="CK57">
        <f t="shared" si="88"/>
        <v>0</v>
      </c>
      <c r="CL57">
        <f t="shared" si="88"/>
        <v>0</v>
      </c>
      <c r="CM57">
        <f t="shared" si="88"/>
        <v>0</v>
      </c>
      <c r="CN57">
        <f t="shared" si="88"/>
        <v>0</v>
      </c>
      <c r="CO57">
        <f t="shared" si="88"/>
        <v>0</v>
      </c>
      <c r="CP57">
        <f t="shared" si="88"/>
        <v>0</v>
      </c>
      <c r="CQ57">
        <f t="shared" si="88"/>
        <v>0</v>
      </c>
      <c r="CR57">
        <f t="shared" si="88"/>
        <v>0</v>
      </c>
      <c r="CS57">
        <f t="shared" si="88"/>
        <v>0</v>
      </c>
      <c r="CT57">
        <f t="shared" si="88"/>
        <v>0</v>
      </c>
      <c r="CU57" t="str">
        <f>申込一覧表_女子!AH127</f>
        <v/>
      </c>
      <c r="CV57" t="str">
        <f>IF(ISERROR(VLOOKUP($CU57,申込一覧表_女子!$AH$78:$AN$167,2,0)),"",VLOOKUP($CU57,申込一覧表_女子!$AH$78:$AN$167,2,0))</f>
        <v/>
      </c>
      <c r="CW57" t="str">
        <f>IF(ISERROR(VLOOKUP($CU57,申込一覧表_女子!$AH$78:$AN$167,7,0)),"",VLOOKUP($CU57,申込一覧表_女子!$AH$78:$AN$167,7,0))</f>
        <v xml:space="preserve">  </v>
      </c>
      <c r="CX57" t="str">
        <f>IF(ISERROR(VLOOKUP($CU57,申込一覧表_女子!$AH$78:$AP$167,9,0)),"",VLOOKUP($CU57,申込一覧表_女子!$AH$78:$AP$167,9,0))</f>
        <v/>
      </c>
      <c r="CY57">
        <f>IF(ISERROR(VLOOKUP($CU57,申込一覧表_女子!$AH$78:$AN$167,5,0)),"",VLOOKUP($CU57,申込一覧表_女子!$AH$78:$AN$167,5,0))</f>
        <v>0</v>
      </c>
      <c r="CZ57" t="str">
        <f>IF(ISERROR(VLOOKUP($CU57,申込一覧表_女子!$AH$78:$AO$167,8,0)),"",VLOOKUP($CU57,申込一覧表_女子!$AH$78:$AO$167,8,0))</f>
        <v/>
      </c>
      <c r="DA57">
        <f t="shared" si="89"/>
        <v>0</v>
      </c>
      <c r="DB57">
        <f t="shared" si="89"/>
        <v>0</v>
      </c>
      <c r="DC57">
        <f t="shared" si="89"/>
        <v>0</v>
      </c>
      <c r="DD57">
        <f t="shared" si="89"/>
        <v>0</v>
      </c>
      <c r="DE57">
        <f t="shared" si="89"/>
        <v>0</v>
      </c>
      <c r="DF57">
        <f t="shared" si="89"/>
        <v>0</v>
      </c>
      <c r="DG57">
        <f t="shared" si="89"/>
        <v>0</v>
      </c>
      <c r="DH57">
        <f t="shared" si="89"/>
        <v>0</v>
      </c>
      <c r="DI57">
        <f t="shared" si="89"/>
        <v>0</v>
      </c>
      <c r="DJ57">
        <f t="shared" si="89"/>
        <v>0</v>
      </c>
      <c r="DK57">
        <f t="shared" si="89"/>
        <v>0</v>
      </c>
      <c r="DL57">
        <f t="shared" si="89"/>
        <v>0</v>
      </c>
      <c r="DR57" t="str">
        <f t="shared" si="86"/>
        <v/>
      </c>
    </row>
    <row r="58" spans="1:122" ht="14.25" customHeight="1">
      <c r="A58" s="15" t="str">
        <f t="shared" si="87"/>
        <v/>
      </c>
      <c r="B58" s="15" t="str">
        <f t="shared" si="52"/>
        <v/>
      </c>
      <c r="C58" s="97"/>
      <c r="D58" s="43"/>
      <c r="E58" s="43"/>
      <c r="F58" s="89"/>
      <c r="G58" s="43"/>
      <c r="H58" s="43"/>
      <c r="I58" s="43"/>
      <c r="J58" s="43"/>
      <c r="K58" s="76" t="str">
        <f t="shared" si="55"/>
        <v/>
      </c>
      <c r="L58" s="88" t="str">
        <f t="shared" si="56"/>
        <v/>
      </c>
      <c r="M58" s="88"/>
      <c r="O58" s="16" t="str">
        <f t="shared" si="91"/>
        <v/>
      </c>
      <c r="P58" s="16" t="str">
        <f t="shared" si="92"/>
        <v/>
      </c>
      <c r="Q58" s="16" t="str">
        <f t="shared" si="93"/>
        <v/>
      </c>
      <c r="R58" s="16" t="str">
        <f t="shared" si="24"/>
        <v/>
      </c>
      <c r="S58" s="16"/>
      <c r="T58" s="16">
        <f t="shared" si="58"/>
        <v>0</v>
      </c>
      <c r="U58" s="16">
        <f t="shared" si="59"/>
        <v>0</v>
      </c>
      <c r="V58" s="16">
        <f t="shared" si="60"/>
        <v>0</v>
      </c>
      <c r="W58" s="16">
        <f t="shared" si="61"/>
        <v>0</v>
      </c>
      <c r="X58" s="16">
        <f t="shared" si="75"/>
        <v>0</v>
      </c>
      <c r="Y58" s="16">
        <f t="shared" si="62"/>
        <v>0</v>
      </c>
      <c r="Z58" s="16">
        <f t="shared" si="63"/>
        <v>0</v>
      </c>
      <c r="AA58" s="16">
        <f t="shared" si="64"/>
        <v>0</v>
      </c>
      <c r="AB58" s="16">
        <f t="shared" si="65"/>
        <v>0</v>
      </c>
      <c r="AC58" s="16">
        <f t="shared" si="82"/>
        <v>0</v>
      </c>
      <c r="AD58" s="44" t="str">
        <f t="shared" si="94"/>
        <v/>
      </c>
      <c r="AE58" s="44" t="str">
        <f t="shared" si="95"/>
        <v/>
      </c>
      <c r="AF58" s="44" t="str">
        <f t="shared" si="96"/>
        <v/>
      </c>
      <c r="AG58" s="44" t="str">
        <f t="shared" si="97"/>
        <v/>
      </c>
      <c r="AH58" s="44">
        <f t="shared" si="67"/>
        <v>0</v>
      </c>
      <c r="AI58" s="44">
        <f t="shared" si="68"/>
        <v>0</v>
      </c>
      <c r="AJ58" s="44">
        <f t="shared" si="69"/>
        <v>0</v>
      </c>
      <c r="AK58" s="44">
        <f t="shared" si="70"/>
        <v>0</v>
      </c>
      <c r="AL58" s="44">
        <f t="shared" si="83"/>
        <v>0</v>
      </c>
      <c r="AM58" s="44" t="str">
        <f t="shared" si="84"/>
        <v/>
      </c>
      <c r="AN58" s="16">
        <f t="shared" si="85"/>
        <v>0</v>
      </c>
      <c r="AO58" s="16" t="str">
        <f t="shared" si="71"/>
        <v/>
      </c>
      <c r="AP58" s="16" t="str">
        <f t="shared" si="72"/>
        <v/>
      </c>
      <c r="AQ58" s="16" t="str">
        <f t="shared" si="73"/>
        <v/>
      </c>
      <c r="AR58" s="16" t="str">
        <f t="shared" si="74"/>
        <v/>
      </c>
      <c r="AX58">
        <v>51</v>
      </c>
      <c r="AY58" t="str">
        <f>IF(ISERROR(VLOOKUP($AX58,申込一覧表_女子!$AH$5:$AN$167,2,0)),"",VLOOKUP($AX58,申込一覧表_女子!$AH$5:$AN$167,2,0))</f>
        <v/>
      </c>
      <c r="AZ58" t="str">
        <f>IF(ISERROR(VLOOKUP($AX58,申込一覧表_女子!$AH$5:$AN$167,7,0)),"",VLOOKUP($AX58,申込一覧表_女子!$AH$5:$AN$167,7,0))</f>
        <v/>
      </c>
      <c r="BA58" t="str">
        <f>IF(ISERROR(VLOOKUP($AX58,申込一覧表_女子!$AO$5:$AP$167,2,0)),"",VLOOKUP($AX58,申込一覧表_女子!$AO$5:$AP$167,2,0))</f>
        <v/>
      </c>
      <c r="BB58" t="str">
        <f>IF(ISERROR(VLOOKUP($AX58,申込一覧表_女子!$AH$5:$AN$167,5,0)),"",VLOOKUP($AX58,申込一覧表_女子!$AH$5:$AN$167,5,0))</f>
        <v/>
      </c>
      <c r="BC58" t="str">
        <f>IF(ISERROR(VLOOKUP($AX58,申込一覧表_女子!$AH$5:$AO$167,9,0)),"",VLOOKUP($AX58,申込一覧表_女子!$AH$5:$AO$167,9,0))</f>
        <v/>
      </c>
      <c r="BD58">
        <f t="shared" ref="BD58:BO67" si="98">COUNTIF($AD$7:$AG$66,BD$5&amp;$AY58)</f>
        <v>0</v>
      </c>
      <c r="BE58">
        <f t="shared" si="98"/>
        <v>0</v>
      </c>
      <c r="BF58">
        <f t="shared" si="98"/>
        <v>0</v>
      </c>
      <c r="BG58">
        <f t="shared" si="98"/>
        <v>0</v>
      </c>
      <c r="BH58">
        <f t="shared" si="98"/>
        <v>0</v>
      </c>
      <c r="BI58">
        <f t="shared" si="98"/>
        <v>0</v>
      </c>
      <c r="BJ58">
        <f t="shared" si="98"/>
        <v>0</v>
      </c>
      <c r="BK58">
        <f t="shared" si="98"/>
        <v>0</v>
      </c>
      <c r="BL58">
        <f t="shared" si="98"/>
        <v>0</v>
      </c>
      <c r="BM58">
        <f t="shared" si="98"/>
        <v>0</v>
      </c>
      <c r="BN58">
        <f t="shared" si="98"/>
        <v>0</v>
      </c>
      <c r="BO58">
        <f t="shared" si="98"/>
        <v>0</v>
      </c>
      <c r="BP58" t="str">
        <f t="shared" si="42"/>
        <v/>
      </c>
      <c r="BQ58">
        <f t="shared" si="43"/>
        <v>0</v>
      </c>
      <c r="BR58" t="str">
        <f t="shared" si="50"/>
        <v/>
      </c>
      <c r="CC58">
        <v>51</v>
      </c>
      <c r="CD58" t="str">
        <f>IF(ISERROR(VLOOKUP($CC58,申込一覧表_女子!$AH$6:$AO$75,2,0)),"",VLOOKUP($CC58,申込一覧表_女子!$AH$6:$AO$75,2,0))</f>
        <v/>
      </c>
      <c r="CE58" t="str">
        <f>IF(ISERROR(VLOOKUP($CC58,申込一覧表_女子!$AH$6:$AO$75,7,0)),"",VLOOKUP($CC58,申込一覧表_女子!$AH$6:$AO$75,7,0))</f>
        <v/>
      </c>
      <c r="CF58" t="str">
        <f>IF(ISERROR(VLOOKUP($CC58,申込一覧表_女子!$AH$5:$AP$75,9,0)),"",VLOOKUP($CC58,申込一覧表_女子!$AH$5:$AP$75,9,0))</f>
        <v/>
      </c>
      <c r="CG58" t="str">
        <f>IF(ISERROR(VLOOKUP($CC58,申込一覧表_女子!$AH$6:$AN$75,5,0)),"",VLOOKUP($CC58,申込一覧表_女子!$AH$6:$AN$75,5,0))</f>
        <v/>
      </c>
      <c r="CH58" t="str">
        <f>IF(ISERROR(VLOOKUP($CC58,申込一覧表_女子!$AH$6:$AP$75,8,0)),"",VLOOKUP($CC58,申込一覧表_女子!$AH$6:$AP$75,8,0))</f>
        <v/>
      </c>
      <c r="CI58">
        <f t="shared" si="88"/>
        <v>0</v>
      </c>
      <c r="CJ58">
        <f t="shared" si="88"/>
        <v>0</v>
      </c>
      <c r="CK58">
        <f t="shared" si="88"/>
        <v>0</v>
      </c>
      <c r="CL58">
        <f t="shared" si="88"/>
        <v>0</v>
      </c>
      <c r="CM58">
        <f t="shared" si="88"/>
        <v>0</v>
      </c>
      <c r="CN58">
        <f t="shared" si="88"/>
        <v>0</v>
      </c>
      <c r="CO58">
        <f t="shared" si="88"/>
        <v>0</v>
      </c>
      <c r="CP58">
        <f t="shared" si="88"/>
        <v>0</v>
      </c>
      <c r="CQ58">
        <f t="shared" si="88"/>
        <v>0</v>
      </c>
      <c r="CR58">
        <f t="shared" si="88"/>
        <v>0</v>
      </c>
      <c r="CS58">
        <f t="shared" si="88"/>
        <v>0</v>
      </c>
      <c r="CT58">
        <f t="shared" si="88"/>
        <v>0</v>
      </c>
      <c r="CU58" t="str">
        <f>申込一覧表_女子!AH128</f>
        <v/>
      </c>
      <c r="CV58" t="str">
        <f>IF(ISERROR(VLOOKUP($CU58,申込一覧表_女子!$AH$78:$AN$167,2,0)),"",VLOOKUP($CU58,申込一覧表_女子!$AH$78:$AN$167,2,0))</f>
        <v/>
      </c>
      <c r="CW58" t="str">
        <f>IF(ISERROR(VLOOKUP($CU58,申込一覧表_女子!$AH$78:$AN$167,7,0)),"",VLOOKUP($CU58,申込一覧表_女子!$AH$78:$AN$167,7,0))</f>
        <v xml:space="preserve">  </v>
      </c>
      <c r="CX58" t="str">
        <f>IF(ISERROR(VLOOKUP($CU58,申込一覧表_女子!$AH$78:$AP$167,9,0)),"",VLOOKUP($CU58,申込一覧表_女子!$AH$78:$AP$167,9,0))</f>
        <v/>
      </c>
      <c r="CY58">
        <f>IF(ISERROR(VLOOKUP($CU58,申込一覧表_女子!$AH$78:$AN$167,5,0)),"",VLOOKUP($CU58,申込一覧表_女子!$AH$78:$AN$167,5,0))</f>
        <v>0</v>
      </c>
      <c r="CZ58" t="str">
        <f>IF(ISERROR(VLOOKUP($CU58,申込一覧表_女子!$AH$78:$AO$167,8,0)),"",VLOOKUP($CU58,申込一覧表_女子!$AH$78:$AO$167,8,0))</f>
        <v/>
      </c>
      <c r="DA58">
        <f t="shared" si="89"/>
        <v>0</v>
      </c>
      <c r="DB58">
        <f t="shared" si="89"/>
        <v>0</v>
      </c>
      <c r="DC58">
        <f t="shared" si="89"/>
        <v>0</v>
      </c>
      <c r="DD58">
        <f t="shared" si="89"/>
        <v>0</v>
      </c>
      <c r="DE58">
        <f t="shared" si="89"/>
        <v>0</v>
      </c>
      <c r="DF58">
        <f t="shared" si="89"/>
        <v>0</v>
      </c>
      <c r="DG58">
        <f t="shared" si="89"/>
        <v>0</v>
      </c>
      <c r="DH58">
        <f t="shared" si="89"/>
        <v>0</v>
      </c>
      <c r="DI58">
        <f t="shared" si="89"/>
        <v>0</v>
      </c>
      <c r="DJ58">
        <f t="shared" si="89"/>
        <v>0</v>
      </c>
      <c r="DK58">
        <f t="shared" si="89"/>
        <v>0</v>
      </c>
      <c r="DL58">
        <f t="shared" si="89"/>
        <v>0</v>
      </c>
      <c r="DR58" t="str">
        <f t="shared" si="86"/>
        <v/>
      </c>
    </row>
    <row r="59" spans="1:122" ht="14.25" customHeight="1">
      <c r="A59" s="15" t="str">
        <f t="shared" si="87"/>
        <v/>
      </c>
      <c r="B59" s="15" t="str">
        <f t="shared" si="52"/>
        <v/>
      </c>
      <c r="C59" s="97"/>
      <c r="D59" s="43"/>
      <c r="E59" s="43"/>
      <c r="F59" s="89"/>
      <c r="G59" s="43"/>
      <c r="H59" s="43"/>
      <c r="I59" s="43"/>
      <c r="J59" s="43"/>
      <c r="K59" s="76" t="str">
        <f t="shared" si="55"/>
        <v/>
      </c>
      <c r="L59" s="88" t="str">
        <f t="shared" si="56"/>
        <v/>
      </c>
      <c r="M59" s="88"/>
      <c r="O59" s="16" t="str">
        <f t="shared" si="91"/>
        <v/>
      </c>
      <c r="P59" s="16" t="str">
        <f t="shared" si="92"/>
        <v/>
      </c>
      <c r="Q59" s="16" t="str">
        <f t="shared" si="93"/>
        <v/>
      </c>
      <c r="R59" s="16" t="str">
        <f t="shared" si="24"/>
        <v/>
      </c>
      <c r="S59" s="16"/>
      <c r="T59" s="16">
        <f t="shared" si="58"/>
        <v>0</v>
      </c>
      <c r="U59" s="16">
        <f t="shared" si="59"/>
        <v>0</v>
      </c>
      <c r="V59" s="16">
        <f t="shared" si="60"/>
        <v>0</v>
      </c>
      <c r="W59" s="16">
        <f t="shared" si="61"/>
        <v>0</v>
      </c>
      <c r="X59" s="16">
        <f t="shared" si="75"/>
        <v>0</v>
      </c>
      <c r="Y59" s="16">
        <f t="shared" si="62"/>
        <v>0</v>
      </c>
      <c r="Z59" s="16">
        <f t="shared" si="63"/>
        <v>0</v>
      </c>
      <c r="AA59" s="16">
        <f t="shared" si="64"/>
        <v>0</v>
      </c>
      <c r="AB59" s="16">
        <f t="shared" si="65"/>
        <v>0</v>
      </c>
      <c r="AC59" s="16">
        <f t="shared" si="82"/>
        <v>0</v>
      </c>
      <c r="AD59" s="44" t="str">
        <f t="shared" si="94"/>
        <v/>
      </c>
      <c r="AE59" s="44" t="str">
        <f t="shared" si="95"/>
        <v/>
      </c>
      <c r="AF59" s="44" t="str">
        <f t="shared" si="96"/>
        <v/>
      </c>
      <c r="AG59" s="44" t="str">
        <f t="shared" si="97"/>
        <v/>
      </c>
      <c r="AH59" s="44">
        <f t="shared" si="67"/>
        <v>0</v>
      </c>
      <c r="AI59" s="44">
        <f t="shared" si="68"/>
        <v>0</v>
      </c>
      <c r="AJ59" s="44">
        <f t="shared" si="69"/>
        <v>0</v>
      </c>
      <c r="AK59" s="44">
        <f t="shared" si="70"/>
        <v>0</v>
      </c>
      <c r="AL59" s="44">
        <f t="shared" si="83"/>
        <v>0</v>
      </c>
      <c r="AM59" s="44" t="str">
        <f t="shared" si="84"/>
        <v/>
      </c>
      <c r="AN59" s="16">
        <f t="shared" si="85"/>
        <v>0</v>
      </c>
      <c r="AO59" s="16" t="str">
        <f t="shared" si="71"/>
        <v/>
      </c>
      <c r="AP59" s="16" t="str">
        <f t="shared" si="72"/>
        <v/>
      </c>
      <c r="AQ59" s="16" t="str">
        <f t="shared" si="73"/>
        <v/>
      </c>
      <c r="AR59" s="16" t="str">
        <f t="shared" si="74"/>
        <v/>
      </c>
      <c r="AX59">
        <v>52</v>
      </c>
      <c r="AY59" t="str">
        <f>IF(ISERROR(VLOOKUP($AX59,申込一覧表_女子!$AH$5:$AN$167,2,0)),"",VLOOKUP($AX59,申込一覧表_女子!$AH$5:$AN$167,2,0))</f>
        <v/>
      </c>
      <c r="AZ59" t="str">
        <f>IF(ISERROR(VLOOKUP($AX59,申込一覧表_女子!$AH$5:$AN$167,7,0)),"",VLOOKUP($AX59,申込一覧表_女子!$AH$5:$AN$167,7,0))</f>
        <v/>
      </c>
      <c r="BA59" t="str">
        <f>IF(ISERROR(VLOOKUP($AX59,申込一覧表_女子!$AO$5:$AP$167,2,0)),"",VLOOKUP($AX59,申込一覧表_女子!$AO$5:$AP$167,2,0))</f>
        <v/>
      </c>
      <c r="BB59" t="str">
        <f>IF(ISERROR(VLOOKUP($AX59,申込一覧表_女子!$AH$5:$AN$167,5,0)),"",VLOOKUP($AX59,申込一覧表_女子!$AH$5:$AN$167,5,0))</f>
        <v/>
      </c>
      <c r="BC59" t="str">
        <f>IF(ISERROR(VLOOKUP($AX59,申込一覧表_女子!$AH$5:$AO$167,9,0)),"",VLOOKUP($AX59,申込一覧表_女子!$AH$5:$AO$167,9,0))</f>
        <v/>
      </c>
      <c r="BD59">
        <f t="shared" si="98"/>
        <v>0</v>
      </c>
      <c r="BE59">
        <f t="shared" si="98"/>
        <v>0</v>
      </c>
      <c r="BF59">
        <f t="shared" si="98"/>
        <v>0</v>
      </c>
      <c r="BG59">
        <f t="shared" si="98"/>
        <v>0</v>
      </c>
      <c r="BH59">
        <f t="shared" si="98"/>
        <v>0</v>
      </c>
      <c r="BI59">
        <f t="shared" si="98"/>
        <v>0</v>
      </c>
      <c r="BJ59">
        <f t="shared" si="98"/>
        <v>0</v>
      </c>
      <c r="BK59">
        <f t="shared" si="98"/>
        <v>0</v>
      </c>
      <c r="BL59">
        <f t="shared" si="98"/>
        <v>0</v>
      </c>
      <c r="BM59">
        <f t="shared" si="98"/>
        <v>0</v>
      </c>
      <c r="BN59">
        <f t="shared" si="98"/>
        <v>0</v>
      </c>
      <c r="BO59">
        <f t="shared" si="98"/>
        <v>0</v>
      </c>
      <c r="BP59" t="str">
        <f t="shared" si="42"/>
        <v/>
      </c>
      <c r="BQ59">
        <f t="shared" si="43"/>
        <v>0</v>
      </c>
      <c r="BR59" t="str">
        <f t="shared" si="50"/>
        <v/>
      </c>
      <c r="CC59">
        <v>52</v>
      </c>
      <c r="CD59" t="str">
        <f>IF(ISERROR(VLOOKUP($CC59,申込一覧表_女子!$AH$6:$AO$75,2,0)),"",VLOOKUP($CC59,申込一覧表_女子!$AH$6:$AO$75,2,0))</f>
        <v/>
      </c>
      <c r="CE59" t="str">
        <f>IF(ISERROR(VLOOKUP($CC59,申込一覧表_女子!$AH$6:$AO$75,7,0)),"",VLOOKUP($CC59,申込一覧表_女子!$AH$6:$AO$75,7,0))</f>
        <v/>
      </c>
      <c r="CF59" t="str">
        <f>IF(ISERROR(VLOOKUP($CC59,申込一覧表_女子!$AH$5:$AP$75,9,0)),"",VLOOKUP($CC59,申込一覧表_女子!$AH$5:$AP$75,9,0))</f>
        <v/>
      </c>
      <c r="CG59" t="str">
        <f>IF(ISERROR(VLOOKUP($CC59,申込一覧表_女子!$AH$6:$AN$75,5,0)),"",VLOOKUP($CC59,申込一覧表_女子!$AH$6:$AN$75,5,0))</f>
        <v/>
      </c>
      <c r="CH59" t="str">
        <f>IF(ISERROR(VLOOKUP($CC59,申込一覧表_女子!$AH$6:$AP$75,8,0)),"",VLOOKUP($CC59,申込一覧表_女子!$AH$6:$AP$75,8,0))</f>
        <v/>
      </c>
      <c r="CI59">
        <f t="shared" si="88"/>
        <v>0</v>
      </c>
      <c r="CJ59">
        <f t="shared" si="88"/>
        <v>0</v>
      </c>
      <c r="CK59">
        <f t="shared" si="88"/>
        <v>0</v>
      </c>
      <c r="CL59">
        <f t="shared" si="88"/>
        <v>0</v>
      </c>
      <c r="CM59">
        <f t="shared" si="88"/>
        <v>0</v>
      </c>
      <c r="CN59">
        <f t="shared" si="88"/>
        <v>0</v>
      </c>
      <c r="CO59">
        <f t="shared" si="88"/>
        <v>0</v>
      </c>
      <c r="CP59">
        <f t="shared" si="88"/>
        <v>0</v>
      </c>
      <c r="CQ59">
        <f t="shared" si="88"/>
        <v>0</v>
      </c>
      <c r="CR59">
        <f t="shared" si="88"/>
        <v>0</v>
      </c>
      <c r="CS59">
        <f t="shared" si="88"/>
        <v>0</v>
      </c>
      <c r="CT59">
        <f t="shared" si="88"/>
        <v>0</v>
      </c>
      <c r="CU59" t="str">
        <f>申込一覧表_女子!AH129</f>
        <v/>
      </c>
      <c r="CV59" t="str">
        <f>IF(ISERROR(VLOOKUP($CU59,申込一覧表_女子!$AH$78:$AN$167,2,0)),"",VLOOKUP($CU59,申込一覧表_女子!$AH$78:$AN$167,2,0))</f>
        <v/>
      </c>
      <c r="CW59" t="str">
        <f>IF(ISERROR(VLOOKUP($CU59,申込一覧表_女子!$AH$78:$AN$167,7,0)),"",VLOOKUP($CU59,申込一覧表_女子!$AH$78:$AN$167,7,0))</f>
        <v xml:space="preserve">  </v>
      </c>
      <c r="CX59" t="str">
        <f>IF(ISERROR(VLOOKUP($CU59,申込一覧表_女子!$AH$78:$AP$167,9,0)),"",VLOOKUP($CU59,申込一覧表_女子!$AH$78:$AP$167,9,0))</f>
        <v/>
      </c>
      <c r="CY59">
        <f>IF(ISERROR(VLOOKUP($CU59,申込一覧表_女子!$AH$78:$AN$167,5,0)),"",VLOOKUP($CU59,申込一覧表_女子!$AH$78:$AN$167,5,0))</f>
        <v>0</v>
      </c>
      <c r="CZ59" t="str">
        <f>IF(ISERROR(VLOOKUP($CU59,申込一覧表_女子!$AH$78:$AO$167,8,0)),"",VLOOKUP($CU59,申込一覧表_女子!$AH$78:$AO$167,8,0))</f>
        <v/>
      </c>
      <c r="DA59">
        <f t="shared" si="89"/>
        <v>0</v>
      </c>
      <c r="DB59">
        <f t="shared" si="89"/>
        <v>0</v>
      </c>
      <c r="DC59">
        <f t="shared" si="89"/>
        <v>0</v>
      </c>
      <c r="DD59">
        <f t="shared" si="89"/>
        <v>0</v>
      </c>
      <c r="DE59">
        <f t="shared" si="89"/>
        <v>0</v>
      </c>
      <c r="DF59">
        <f t="shared" si="89"/>
        <v>0</v>
      </c>
      <c r="DG59">
        <f t="shared" si="89"/>
        <v>0</v>
      </c>
      <c r="DH59">
        <f t="shared" si="89"/>
        <v>0</v>
      </c>
      <c r="DI59">
        <f t="shared" si="89"/>
        <v>0</v>
      </c>
      <c r="DJ59">
        <f t="shared" si="89"/>
        <v>0</v>
      </c>
      <c r="DK59">
        <f t="shared" si="89"/>
        <v>0</v>
      </c>
      <c r="DL59">
        <f t="shared" si="89"/>
        <v>0</v>
      </c>
      <c r="DR59" t="str">
        <f t="shared" si="86"/>
        <v/>
      </c>
    </row>
    <row r="60" spans="1:122" ht="14.25" customHeight="1">
      <c r="A60" s="15" t="str">
        <f t="shared" si="87"/>
        <v/>
      </c>
      <c r="B60" s="15" t="str">
        <f t="shared" si="52"/>
        <v/>
      </c>
      <c r="C60" s="97"/>
      <c r="D60" s="43"/>
      <c r="E60" s="43"/>
      <c r="F60" s="89"/>
      <c r="G60" s="43"/>
      <c r="H60" s="43"/>
      <c r="I60" s="43"/>
      <c r="J60" s="43"/>
      <c r="K60" s="76" t="str">
        <f t="shared" si="55"/>
        <v/>
      </c>
      <c r="L60" s="88" t="str">
        <f t="shared" si="56"/>
        <v/>
      </c>
      <c r="M60" s="88"/>
      <c r="O60" s="16" t="str">
        <f t="shared" si="91"/>
        <v/>
      </c>
      <c r="P60" s="16" t="str">
        <f t="shared" si="92"/>
        <v/>
      </c>
      <c r="Q60" s="16" t="str">
        <f t="shared" si="93"/>
        <v/>
      </c>
      <c r="R60" s="16" t="str">
        <f t="shared" si="24"/>
        <v/>
      </c>
      <c r="S60" s="16"/>
      <c r="T60" s="16">
        <f t="shared" si="58"/>
        <v>0</v>
      </c>
      <c r="U60" s="16">
        <f t="shared" si="59"/>
        <v>0</v>
      </c>
      <c r="V60" s="16">
        <f t="shared" si="60"/>
        <v>0</v>
      </c>
      <c r="W60" s="16">
        <f t="shared" si="61"/>
        <v>0</v>
      </c>
      <c r="X60" s="16">
        <f t="shared" si="75"/>
        <v>0</v>
      </c>
      <c r="Y60" s="16">
        <f t="shared" si="62"/>
        <v>0</v>
      </c>
      <c r="Z60" s="16">
        <f t="shared" si="63"/>
        <v>0</v>
      </c>
      <c r="AA60" s="16">
        <f t="shared" si="64"/>
        <v>0</v>
      </c>
      <c r="AB60" s="16">
        <f t="shared" si="65"/>
        <v>0</v>
      </c>
      <c r="AC60" s="16">
        <f t="shared" si="82"/>
        <v>0</v>
      </c>
      <c r="AD60" s="44" t="str">
        <f t="shared" si="94"/>
        <v/>
      </c>
      <c r="AE60" s="44" t="str">
        <f t="shared" si="95"/>
        <v/>
      </c>
      <c r="AF60" s="44" t="str">
        <f t="shared" si="96"/>
        <v/>
      </c>
      <c r="AG60" s="44" t="str">
        <f t="shared" si="97"/>
        <v/>
      </c>
      <c r="AH60" s="44">
        <f t="shared" si="67"/>
        <v>0</v>
      </c>
      <c r="AI60" s="44">
        <f t="shared" si="68"/>
        <v>0</v>
      </c>
      <c r="AJ60" s="44">
        <f t="shared" si="69"/>
        <v>0</v>
      </c>
      <c r="AK60" s="44">
        <f t="shared" si="70"/>
        <v>0</v>
      </c>
      <c r="AL60" s="44">
        <f t="shared" si="83"/>
        <v>0</v>
      </c>
      <c r="AM60" s="44" t="str">
        <f t="shared" si="84"/>
        <v/>
      </c>
      <c r="AN60" s="16">
        <f t="shared" si="85"/>
        <v>0</v>
      </c>
      <c r="AO60" s="16" t="str">
        <f t="shared" si="71"/>
        <v/>
      </c>
      <c r="AP60" s="16" t="str">
        <f t="shared" si="72"/>
        <v/>
      </c>
      <c r="AQ60" s="16" t="str">
        <f t="shared" si="73"/>
        <v/>
      </c>
      <c r="AR60" s="16" t="str">
        <f t="shared" si="74"/>
        <v/>
      </c>
      <c r="AX60">
        <v>53</v>
      </c>
      <c r="AY60" t="str">
        <f>IF(ISERROR(VLOOKUP($AX60,申込一覧表_女子!$AH$5:$AN$167,2,0)),"",VLOOKUP($AX60,申込一覧表_女子!$AH$5:$AN$167,2,0))</f>
        <v/>
      </c>
      <c r="AZ60" t="str">
        <f>IF(ISERROR(VLOOKUP($AX60,申込一覧表_女子!$AH$5:$AN$167,7,0)),"",VLOOKUP($AX60,申込一覧表_女子!$AH$5:$AN$167,7,0))</f>
        <v/>
      </c>
      <c r="BA60" t="str">
        <f>IF(ISERROR(VLOOKUP($AX60,申込一覧表_女子!$AO$5:$AP$167,2,0)),"",VLOOKUP($AX60,申込一覧表_女子!$AO$5:$AP$167,2,0))</f>
        <v/>
      </c>
      <c r="BB60" t="str">
        <f>IF(ISERROR(VLOOKUP($AX60,申込一覧表_女子!$AH$5:$AN$167,5,0)),"",VLOOKUP($AX60,申込一覧表_女子!$AH$5:$AN$167,5,0))</f>
        <v/>
      </c>
      <c r="BC60" t="str">
        <f>IF(ISERROR(VLOOKUP($AX60,申込一覧表_女子!$AH$5:$AO$167,9,0)),"",VLOOKUP($AX60,申込一覧表_女子!$AH$5:$AO$167,9,0))</f>
        <v/>
      </c>
      <c r="BD60">
        <f t="shared" si="98"/>
        <v>0</v>
      </c>
      <c r="BE60">
        <f t="shared" si="98"/>
        <v>0</v>
      </c>
      <c r="BF60">
        <f t="shared" si="98"/>
        <v>0</v>
      </c>
      <c r="BG60">
        <f t="shared" si="98"/>
        <v>0</v>
      </c>
      <c r="BH60">
        <f t="shared" si="98"/>
        <v>0</v>
      </c>
      <c r="BI60">
        <f t="shared" si="98"/>
        <v>0</v>
      </c>
      <c r="BJ60">
        <f t="shared" si="98"/>
        <v>0</v>
      </c>
      <c r="BK60">
        <f t="shared" si="98"/>
        <v>0</v>
      </c>
      <c r="BL60">
        <f t="shared" si="98"/>
        <v>0</v>
      </c>
      <c r="BM60">
        <f t="shared" si="98"/>
        <v>0</v>
      </c>
      <c r="BN60">
        <f t="shared" si="98"/>
        <v>0</v>
      </c>
      <c r="BO60">
        <f t="shared" si="98"/>
        <v>0</v>
      </c>
      <c r="BP60" t="str">
        <f t="shared" si="42"/>
        <v/>
      </c>
      <c r="BQ60">
        <f t="shared" si="43"/>
        <v>0</v>
      </c>
      <c r="BR60" t="str">
        <f t="shared" si="50"/>
        <v/>
      </c>
      <c r="CC60">
        <v>53</v>
      </c>
      <c r="CD60" t="str">
        <f>IF(ISERROR(VLOOKUP($CC60,申込一覧表_女子!$AH$6:$AO$75,2,0)),"",VLOOKUP($CC60,申込一覧表_女子!$AH$6:$AO$75,2,0))</f>
        <v/>
      </c>
      <c r="CE60" t="str">
        <f>IF(ISERROR(VLOOKUP($CC60,申込一覧表_女子!$AH$6:$AO$75,7,0)),"",VLOOKUP($CC60,申込一覧表_女子!$AH$6:$AO$75,7,0))</f>
        <v/>
      </c>
      <c r="CF60" t="str">
        <f>IF(ISERROR(VLOOKUP($CC60,申込一覧表_女子!$AH$5:$AP$75,9,0)),"",VLOOKUP($CC60,申込一覧表_女子!$AH$5:$AP$75,9,0))</f>
        <v/>
      </c>
      <c r="CG60" t="str">
        <f>IF(ISERROR(VLOOKUP($CC60,申込一覧表_女子!$AH$6:$AN$75,5,0)),"",VLOOKUP($CC60,申込一覧表_女子!$AH$6:$AN$75,5,0))</f>
        <v/>
      </c>
      <c r="CH60" t="str">
        <f>IF(ISERROR(VLOOKUP($CC60,申込一覧表_女子!$AH$6:$AP$75,8,0)),"",VLOOKUP($CC60,申込一覧表_女子!$AH$6:$AP$75,8,0))</f>
        <v/>
      </c>
      <c r="CI60">
        <f t="shared" si="88"/>
        <v>0</v>
      </c>
      <c r="CJ60">
        <f t="shared" si="88"/>
        <v>0</v>
      </c>
      <c r="CK60">
        <f t="shared" si="88"/>
        <v>0</v>
      </c>
      <c r="CL60">
        <f t="shared" si="88"/>
        <v>0</v>
      </c>
      <c r="CM60">
        <f t="shared" si="88"/>
        <v>0</v>
      </c>
      <c r="CN60">
        <f t="shared" si="88"/>
        <v>0</v>
      </c>
      <c r="CO60">
        <f t="shared" si="88"/>
        <v>0</v>
      </c>
      <c r="CP60">
        <f t="shared" si="88"/>
        <v>0</v>
      </c>
      <c r="CQ60">
        <f t="shared" si="88"/>
        <v>0</v>
      </c>
      <c r="CR60">
        <f t="shared" si="88"/>
        <v>0</v>
      </c>
      <c r="CS60">
        <f t="shared" si="88"/>
        <v>0</v>
      </c>
      <c r="CT60">
        <f t="shared" si="88"/>
        <v>0</v>
      </c>
      <c r="CU60" t="str">
        <f>申込一覧表_女子!AH130</f>
        <v/>
      </c>
      <c r="CV60" t="str">
        <f>IF(ISERROR(VLOOKUP($CU60,申込一覧表_女子!$AH$78:$AN$167,2,0)),"",VLOOKUP($CU60,申込一覧表_女子!$AH$78:$AN$167,2,0))</f>
        <v/>
      </c>
      <c r="CW60" t="str">
        <f>IF(ISERROR(VLOOKUP($CU60,申込一覧表_女子!$AH$78:$AN$167,7,0)),"",VLOOKUP($CU60,申込一覧表_女子!$AH$78:$AN$167,7,0))</f>
        <v xml:space="preserve">  </v>
      </c>
      <c r="CX60" t="str">
        <f>IF(ISERROR(VLOOKUP($CU60,申込一覧表_女子!$AH$78:$AP$167,9,0)),"",VLOOKUP($CU60,申込一覧表_女子!$AH$78:$AP$167,9,0))</f>
        <v/>
      </c>
      <c r="CY60">
        <f>IF(ISERROR(VLOOKUP($CU60,申込一覧表_女子!$AH$78:$AN$167,5,0)),"",VLOOKUP($CU60,申込一覧表_女子!$AH$78:$AN$167,5,0))</f>
        <v>0</v>
      </c>
      <c r="CZ60" t="str">
        <f>IF(ISERROR(VLOOKUP($CU60,申込一覧表_女子!$AH$78:$AO$167,8,0)),"",VLOOKUP($CU60,申込一覧表_女子!$AH$78:$AO$167,8,0))</f>
        <v/>
      </c>
      <c r="DA60">
        <f t="shared" si="89"/>
        <v>0</v>
      </c>
      <c r="DB60">
        <f t="shared" si="89"/>
        <v>0</v>
      </c>
      <c r="DC60">
        <f t="shared" si="89"/>
        <v>0</v>
      </c>
      <c r="DD60">
        <f t="shared" si="89"/>
        <v>0</v>
      </c>
      <c r="DE60">
        <f t="shared" si="89"/>
        <v>0</v>
      </c>
      <c r="DF60">
        <f t="shared" si="89"/>
        <v>0</v>
      </c>
      <c r="DG60">
        <f t="shared" si="89"/>
        <v>0</v>
      </c>
      <c r="DH60">
        <f t="shared" si="89"/>
        <v>0</v>
      </c>
      <c r="DI60">
        <f t="shared" si="89"/>
        <v>0</v>
      </c>
      <c r="DJ60">
        <f t="shared" si="89"/>
        <v>0</v>
      </c>
      <c r="DK60">
        <f t="shared" si="89"/>
        <v>0</v>
      </c>
      <c r="DL60">
        <f t="shared" si="89"/>
        <v>0</v>
      </c>
      <c r="DR60" t="str">
        <f t="shared" si="86"/>
        <v/>
      </c>
    </row>
    <row r="61" spans="1:122" ht="14.25" customHeight="1">
      <c r="A61" s="15" t="str">
        <f t="shared" si="87"/>
        <v/>
      </c>
      <c r="B61" s="15" t="str">
        <f t="shared" ref="B61:B78" si="99">IF(D61="","",IF(X61=0,"男子",IF(X61=5,"女子",IF(X61=9,"混合","？？"))))</f>
        <v/>
      </c>
      <c r="C61" s="97"/>
      <c r="D61" s="43"/>
      <c r="E61" s="43"/>
      <c r="F61" s="89"/>
      <c r="G61" s="43"/>
      <c r="H61" s="43"/>
      <c r="I61" s="43"/>
      <c r="J61" s="43"/>
      <c r="K61" s="76" t="str">
        <f t="shared" ref="K61:K78" si="100">IF(X61=3,"性別確認!",IF(AND(Q61=7,X61=9),"",IF(AL61&lt;&gt;0,"","")))</f>
        <v/>
      </c>
      <c r="L61" s="88" t="str">
        <f t="shared" ref="L61:L78" si="101">IF(D61="","",SUM(Y61:AB61))</f>
        <v/>
      </c>
      <c r="M61" s="88"/>
      <c r="O61" s="16" t="str">
        <f t="shared" si="91"/>
        <v/>
      </c>
      <c r="P61" s="16" t="str">
        <f t="shared" si="92"/>
        <v/>
      </c>
      <c r="Q61" s="16" t="str">
        <f t="shared" si="93"/>
        <v/>
      </c>
      <c r="R61" s="16" t="str">
        <f t="shared" si="24"/>
        <v/>
      </c>
      <c r="S61" s="16"/>
      <c r="T61" s="16">
        <f t="shared" ref="T61:T78" si="102">IF(G61="",0,VLOOKUP(G61,$CV$8:$CY$127,4,0))</f>
        <v>0</v>
      </c>
      <c r="U61" s="16">
        <f t="shared" ref="U61:U78" si="103">IF(H61="",0,VLOOKUP(H61,$CV$8:$CY$127,4,0))</f>
        <v>0</v>
      </c>
      <c r="V61" s="16">
        <f t="shared" ref="V61:V78" si="104">IF(I61="",0,VLOOKUP(I61,$CV$8:$CY$127,4,0))</f>
        <v>0</v>
      </c>
      <c r="W61" s="16">
        <f t="shared" ref="W61:W78" si="105">IF(J61="",0,VLOOKUP(J61,$CV$8:$CY$127,4,0))</f>
        <v>0</v>
      </c>
      <c r="X61" s="16">
        <f t="shared" si="75"/>
        <v>0</v>
      </c>
      <c r="Y61" s="16">
        <f t="shared" si="62"/>
        <v>0</v>
      </c>
      <c r="Z61" s="16">
        <f t="shared" si="63"/>
        <v>0</v>
      </c>
      <c r="AA61" s="16">
        <f t="shared" si="64"/>
        <v>0</v>
      </c>
      <c r="AB61" s="16">
        <f t="shared" si="65"/>
        <v>0</v>
      </c>
      <c r="AC61" s="16">
        <f t="shared" si="82"/>
        <v>0</v>
      </c>
      <c r="AD61" s="44" t="str">
        <f t="shared" si="94"/>
        <v/>
      </c>
      <c r="AE61" s="44" t="str">
        <f t="shared" si="95"/>
        <v/>
      </c>
      <c r="AF61" s="44" t="str">
        <f t="shared" si="96"/>
        <v/>
      </c>
      <c r="AG61" s="44" t="str">
        <f t="shared" si="97"/>
        <v/>
      </c>
      <c r="AH61" s="44">
        <f t="shared" ref="AH61:AH78" si="106">IF(G61="",0,VLOOKUP(G61,$CV$8:$DL$127,$O61+5,0))</f>
        <v>0</v>
      </c>
      <c r="AI61" s="44">
        <f t="shared" ref="AI61:AI78" si="107">IF(H61="",0,VLOOKUP(H61,$CV$8:$DL$127,$O61+5,0))</f>
        <v>0</v>
      </c>
      <c r="AJ61" s="44">
        <f t="shared" ref="AJ61:AJ78" si="108">IF(I61="",0,VLOOKUP(I61,$CV$8:$DL$127,$O61+5,0))</f>
        <v>0</v>
      </c>
      <c r="AK61" s="44">
        <f t="shared" ref="AK61:AK78" si="109">IF(J61="",0,VLOOKUP(J61,$CV$8:$DL$127,$O61+5,0))</f>
        <v>0</v>
      </c>
      <c r="AL61" s="44">
        <f t="shared" si="83"/>
        <v>0</v>
      </c>
      <c r="AM61" s="44" t="str">
        <f t="shared" si="84"/>
        <v/>
      </c>
      <c r="AN61" s="16">
        <f t="shared" si="85"/>
        <v>0</v>
      </c>
      <c r="AO61" s="16" t="str">
        <f t="shared" ref="AO61:AO78" si="110">IF(G61="","",VLOOKUP(G61,$CV$8:$CZ$127,5,0))</f>
        <v/>
      </c>
      <c r="AP61" s="16" t="str">
        <f t="shared" ref="AP61:AP78" si="111">IF(H61="","",VLOOKUP(H61,$CV$8:$CZ$127,5,0))</f>
        <v/>
      </c>
      <c r="AQ61" s="16" t="str">
        <f t="shared" ref="AQ61:AQ78" si="112">IF(I61="","",VLOOKUP(I61,$CV$8:$CZ$127,5,0))</f>
        <v/>
      </c>
      <c r="AR61" s="16" t="str">
        <f t="shared" ref="AR61:AR78" si="113">IF(J61="","",VLOOKUP(J61,$CV$8:$CZ$127,5,0))</f>
        <v/>
      </c>
      <c r="AX61">
        <v>54</v>
      </c>
      <c r="AY61" t="str">
        <f>IF(ISERROR(VLOOKUP($AX61,申込一覧表_女子!$AH$5:$AN$167,2,0)),"",VLOOKUP($AX61,申込一覧表_女子!$AH$5:$AN$167,2,0))</f>
        <v/>
      </c>
      <c r="AZ61" t="str">
        <f>IF(ISERROR(VLOOKUP($AX61,申込一覧表_女子!$AH$5:$AN$167,7,0)),"",VLOOKUP($AX61,申込一覧表_女子!$AH$5:$AN$167,7,0))</f>
        <v/>
      </c>
      <c r="BA61" t="str">
        <f>IF(ISERROR(VLOOKUP($AX61,申込一覧表_女子!$AO$5:$AP$167,2,0)),"",VLOOKUP($AX61,申込一覧表_女子!$AO$5:$AP$167,2,0))</f>
        <v/>
      </c>
      <c r="BB61" t="str">
        <f>IF(ISERROR(VLOOKUP($AX61,申込一覧表_女子!$AH$5:$AN$167,5,0)),"",VLOOKUP($AX61,申込一覧表_女子!$AH$5:$AN$167,5,0))</f>
        <v/>
      </c>
      <c r="BC61" t="str">
        <f>IF(ISERROR(VLOOKUP($AX61,申込一覧表_女子!$AH$5:$AO$167,9,0)),"",VLOOKUP($AX61,申込一覧表_女子!$AH$5:$AO$167,9,0))</f>
        <v/>
      </c>
      <c r="BD61">
        <f t="shared" si="98"/>
        <v>0</v>
      </c>
      <c r="BE61">
        <f t="shared" si="98"/>
        <v>0</v>
      </c>
      <c r="BF61">
        <f t="shared" si="98"/>
        <v>0</v>
      </c>
      <c r="BG61">
        <f t="shared" si="98"/>
        <v>0</v>
      </c>
      <c r="BH61">
        <f t="shared" si="98"/>
        <v>0</v>
      </c>
      <c r="BI61">
        <f t="shared" si="98"/>
        <v>0</v>
      </c>
      <c r="BJ61">
        <f t="shared" si="98"/>
        <v>0</v>
      </c>
      <c r="BK61">
        <f t="shared" si="98"/>
        <v>0</v>
      </c>
      <c r="BL61">
        <f t="shared" si="98"/>
        <v>0</v>
      </c>
      <c r="BM61">
        <f t="shared" si="98"/>
        <v>0</v>
      </c>
      <c r="BN61">
        <f t="shared" si="98"/>
        <v>0</v>
      </c>
      <c r="BO61">
        <f t="shared" si="98"/>
        <v>0</v>
      </c>
      <c r="BP61" t="str">
        <f t="shared" si="42"/>
        <v/>
      </c>
      <c r="BQ61">
        <f t="shared" si="43"/>
        <v>0</v>
      </c>
      <c r="BR61" t="str">
        <f t="shared" si="50"/>
        <v/>
      </c>
      <c r="CC61">
        <v>54</v>
      </c>
      <c r="CD61" t="str">
        <f>IF(ISERROR(VLOOKUP($CC61,申込一覧表_女子!$AH$6:$AO$75,2,0)),"",VLOOKUP($CC61,申込一覧表_女子!$AH$6:$AO$75,2,0))</f>
        <v/>
      </c>
      <c r="CE61" t="str">
        <f>IF(ISERROR(VLOOKUP($CC61,申込一覧表_女子!$AH$6:$AO$75,7,0)),"",VLOOKUP($CC61,申込一覧表_女子!$AH$6:$AO$75,7,0))</f>
        <v/>
      </c>
      <c r="CF61" t="str">
        <f>IF(ISERROR(VLOOKUP($CC61,申込一覧表_女子!$AH$5:$AP$75,9,0)),"",VLOOKUP($CC61,申込一覧表_女子!$AH$5:$AP$75,9,0))</f>
        <v/>
      </c>
      <c r="CG61" t="str">
        <f>IF(ISERROR(VLOOKUP($CC61,申込一覧表_女子!$AH$6:$AN$75,5,0)),"",VLOOKUP($CC61,申込一覧表_女子!$AH$6:$AN$75,5,0))</f>
        <v/>
      </c>
      <c r="CH61" t="str">
        <f>IF(ISERROR(VLOOKUP($CC61,申込一覧表_女子!$AH$6:$AP$75,8,0)),"",VLOOKUP($CC61,申込一覧表_女子!$AH$6:$AP$75,8,0))</f>
        <v/>
      </c>
      <c r="CI61">
        <f t="shared" si="88"/>
        <v>0</v>
      </c>
      <c r="CJ61">
        <f t="shared" si="88"/>
        <v>0</v>
      </c>
      <c r="CK61">
        <f t="shared" si="88"/>
        <v>0</v>
      </c>
      <c r="CL61">
        <f t="shared" si="88"/>
        <v>0</v>
      </c>
      <c r="CM61">
        <f t="shared" si="88"/>
        <v>0</v>
      </c>
      <c r="CN61">
        <f t="shared" si="88"/>
        <v>0</v>
      </c>
      <c r="CO61">
        <f t="shared" si="88"/>
        <v>0</v>
      </c>
      <c r="CP61">
        <f t="shared" si="88"/>
        <v>0</v>
      </c>
      <c r="CQ61">
        <f t="shared" si="88"/>
        <v>0</v>
      </c>
      <c r="CR61">
        <f t="shared" si="88"/>
        <v>0</v>
      </c>
      <c r="CS61">
        <f t="shared" si="88"/>
        <v>0</v>
      </c>
      <c r="CT61">
        <f t="shared" si="88"/>
        <v>0</v>
      </c>
      <c r="CU61" t="str">
        <f>申込一覧表_女子!AH131</f>
        <v/>
      </c>
      <c r="CV61" t="str">
        <f>IF(ISERROR(VLOOKUP($CU61,申込一覧表_女子!$AH$78:$AN$167,2,0)),"",VLOOKUP($CU61,申込一覧表_女子!$AH$78:$AN$167,2,0))</f>
        <v/>
      </c>
      <c r="CW61" t="str">
        <f>IF(ISERROR(VLOOKUP($CU61,申込一覧表_女子!$AH$78:$AN$167,7,0)),"",VLOOKUP($CU61,申込一覧表_女子!$AH$78:$AN$167,7,0))</f>
        <v xml:space="preserve">  </v>
      </c>
      <c r="CX61" t="str">
        <f>IF(ISERROR(VLOOKUP($CU61,申込一覧表_女子!$AH$78:$AP$167,9,0)),"",VLOOKUP($CU61,申込一覧表_女子!$AH$78:$AP$167,9,0))</f>
        <v/>
      </c>
      <c r="CY61">
        <f>IF(ISERROR(VLOOKUP($CU61,申込一覧表_女子!$AH$78:$AN$167,5,0)),"",VLOOKUP($CU61,申込一覧表_女子!$AH$78:$AN$167,5,0))</f>
        <v>0</v>
      </c>
      <c r="CZ61" t="str">
        <f>IF(ISERROR(VLOOKUP($CU61,申込一覧表_女子!$AH$78:$AO$167,8,0)),"",VLOOKUP($CU61,申込一覧表_女子!$AH$78:$AO$167,8,0))</f>
        <v/>
      </c>
      <c r="DA61">
        <f t="shared" si="89"/>
        <v>0</v>
      </c>
      <c r="DB61">
        <f t="shared" si="89"/>
        <v>0</v>
      </c>
      <c r="DC61">
        <f t="shared" si="89"/>
        <v>0</v>
      </c>
      <c r="DD61">
        <f t="shared" si="89"/>
        <v>0</v>
      </c>
      <c r="DE61">
        <f t="shared" si="89"/>
        <v>0</v>
      </c>
      <c r="DF61">
        <f t="shared" si="89"/>
        <v>0</v>
      </c>
      <c r="DG61">
        <f t="shared" si="89"/>
        <v>0</v>
      </c>
      <c r="DH61">
        <f t="shared" si="89"/>
        <v>0</v>
      </c>
      <c r="DI61">
        <f t="shared" si="89"/>
        <v>0</v>
      </c>
      <c r="DJ61">
        <f t="shared" si="89"/>
        <v>0</v>
      </c>
      <c r="DK61">
        <f t="shared" si="89"/>
        <v>0</v>
      </c>
      <c r="DL61">
        <f t="shared" si="89"/>
        <v>0</v>
      </c>
      <c r="DR61" t="str">
        <f t="shared" si="86"/>
        <v/>
      </c>
    </row>
    <row r="62" spans="1:122" ht="14.25" customHeight="1">
      <c r="A62" s="15" t="str">
        <f t="shared" si="87"/>
        <v/>
      </c>
      <c r="B62" s="15" t="str">
        <f t="shared" si="99"/>
        <v/>
      </c>
      <c r="C62" s="97"/>
      <c r="D62" s="43"/>
      <c r="E62" s="43"/>
      <c r="F62" s="89"/>
      <c r="G62" s="43"/>
      <c r="H62" s="43"/>
      <c r="I62" s="43"/>
      <c r="J62" s="43"/>
      <c r="K62" s="76" t="str">
        <f t="shared" si="100"/>
        <v/>
      </c>
      <c r="L62" s="88" t="str">
        <f t="shared" si="101"/>
        <v/>
      </c>
      <c r="M62" s="88"/>
      <c r="O62" s="16" t="str">
        <f t="shared" si="91"/>
        <v/>
      </c>
      <c r="P62" s="16" t="str">
        <f t="shared" si="92"/>
        <v/>
      </c>
      <c r="Q62" s="16" t="str">
        <f t="shared" si="93"/>
        <v/>
      </c>
      <c r="R62" s="16" t="str">
        <f t="shared" si="24"/>
        <v/>
      </c>
      <c r="S62" s="16"/>
      <c r="T62" s="16">
        <f t="shared" si="102"/>
        <v>0</v>
      </c>
      <c r="U62" s="16">
        <f t="shared" si="103"/>
        <v>0</v>
      </c>
      <c r="V62" s="16">
        <f t="shared" si="104"/>
        <v>0</v>
      </c>
      <c r="W62" s="16">
        <f t="shared" si="105"/>
        <v>0</v>
      </c>
      <c r="X62" s="16">
        <f t="shared" si="75"/>
        <v>0</v>
      </c>
      <c r="Y62" s="16">
        <f t="shared" si="62"/>
        <v>0</v>
      </c>
      <c r="Z62" s="16">
        <f t="shared" si="63"/>
        <v>0</v>
      </c>
      <c r="AA62" s="16">
        <f t="shared" si="64"/>
        <v>0</v>
      </c>
      <c r="AB62" s="16">
        <f t="shared" si="65"/>
        <v>0</v>
      </c>
      <c r="AC62" s="16">
        <f t="shared" si="82"/>
        <v>0</v>
      </c>
      <c r="AD62" s="44" t="str">
        <f t="shared" si="94"/>
        <v/>
      </c>
      <c r="AE62" s="44" t="str">
        <f t="shared" si="95"/>
        <v/>
      </c>
      <c r="AF62" s="44" t="str">
        <f t="shared" si="96"/>
        <v/>
      </c>
      <c r="AG62" s="44" t="str">
        <f t="shared" si="97"/>
        <v/>
      </c>
      <c r="AH62" s="44">
        <f t="shared" si="106"/>
        <v>0</v>
      </c>
      <c r="AI62" s="44">
        <f t="shared" si="107"/>
        <v>0</v>
      </c>
      <c r="AJ62" s="44">
        <f t="shared" si="108"/>
        <v>0</v>
      </c>
      <c r="AK62" s="44">
        <f t="shared" si="109"/>
        <v>0</v>
      </c>
      <c r="AL62" s="44">
        <f t="shared" si="83"/>
        <v>0</v>
      </c>
      <c r="AM62" s="44" t="str">
        <f t="shared" si="84"/>
        <v/>
      </c>
      <c r="AN62" s="16">
        <f t="shared" si="85"/>
        <v>0</v>
      </c>
      <c r="AO62" s="16" t="str">
        <f t="shared" si="110"/>
        <v/>
      </c>
      <c r="AP62" s="16" t="str">
        <f t="shared" si="111"/>
        <v/>
      </c>
      <c r="AQ62" s="16" t="str">
        <f t="shared" si="112"/>
        <v/>
      </c>
      <c r="AR62" s="16" t="str">
        <f t="shared" si="113"/>
        <v/>
      </c>
      <c r="AX62">
        <v>55</v>
      </c>
      <c r="AY62" t="str">
        <f>IF(ISERROR(VLOOKUP($AX62,申込一覧表_女子!$AH$5:$AN$167,2,0)),"",VLOOKUP($AX62,申込一覧表_女子!$AH$5:$AN$167,2,0))</f>
        <v/>
      </c>
      <c r="AZ62" t="str">
        <f>IF(ISERROR(VLOOKUP($AX62,申込一覧表_女子!$AH$5:$AN$167,7,0)),"",VLOOKUP($AX62,申込一覧表_女子!$AH$5:$AN$167,7,0))</f>
        <v/>
      </c>
      <c r="BA62" t="str">
        <f>IF(ISERROR(VLOOKUP($AX62,申込一覧表_女子!$AO$5:$AP$167,2,0)),"",VLOOKUP($AX62,申込一覧表_女子!$AO$5:$AP$167,2,0))</f>
        <v/>
      </c>
      <c r="BB62" t="str">
        <f>IF(ISERROR(VLOOKUP($AX62,申込一覧表_女子!$AH$5:$AN$167,5,0)),"",VLOOKUP($AX62,申込一覧表_女子!$AH$5:$AN$167,5,0))</f>
        <v/>
      </c>
      <c r="BC62" t="str">
        <f>IF(ISERROR(VLOOKUP($AX62,申込一覧表_女子!$AH$5:$AO$167,9,0)),"",VLOOKUP($AX62,申込一覧表_女子!$AH$5:$AO$167,9,0))</f>
        <v/>
      </c>
      <c r="BD62">
        <f t="shared" si="98"/>
        <v>0</v>
      </c>
      <c r="BE62">
        <f t="shared" si="98"/>
        <v>0</v>
      </c>
      <c r="BF62">
        <f t="shared" si="98"/>
        <v>0</v>
      </c>
      <c r="BG62">
        <f t="shared" si="98"/>
        <v>0</v>
      </c>
      <c r="BH62">
        <f t="shared" si="98"/>
        <v>0</v>
      </c>
      <c r="BI62">
        <f t="shared" si="98"/>
        <v>0</v>
      </c>
      <c r="BJ62">
        <f t="shared" si="98"/>
        <v>0</v>
      </c>
      <c r="BK62">
        <f t="shared" si="98"/>
        <v>0</v>
      </c>
      <c r="BL62">
        <f t="shared" si="98"/>
        <v>0</v>
      </c>
      <c r="BM62">
        <f t="shared" si="98"/>
        <v>0</v>
      </c>
      <c r="BN62">
        <f t="shared" si="98"/>
        <v>0</v>
      </c>
      <c r="BO62">
        <f t="shared" si="98"/>
        <v>0</v>
      </c>
      <c r="BP62" t="str">
        <f t="shared" si="42"/>
        <v/>
      </c>
      <c r="BQ62">
        <f t="shared" si="43"/>
        <v>0</v>
      </c>
      <c r="BR62" t="str">
        <f t="shared" si="50"/>
        <v/>
      </c>
      <c r="CC62">
        <v>55</v>
      </c>
      <c r="CD62" t="str">
        <f>IF(ISERROR(VLOOKUP($CC62,申込一覧表_女子!$AH$6:$AO$75,2,0)),"",VLOOKUP($CC62,申込一覧表_女子!$AH$6:$AO$75,2,0))</f>
        <v/>
      </c>
      <c r="CE62" t="str">
        <f>IF(ISERROR(VLOOKUP($CC62,申込一覧表_女子!$AH$6:$AO$75,7,0)),"",VLOOKUP($CC62,申込一覧表_女子!$AH$6:$AO$75,7,0))</f>
        <v/>
      </c>
      <c r="CF62" t="str">
        <f>IF(ISERROR(VLOOKUP($CC62,申込一覧表_女子!$AH$5:$AP$75,9,0)),"",VLOOKUP($CC62,申込一覧表_女子!$AH$5:$AP$75,9,0))</f>
        <v/>
      </c>
      <c r="CG62" t="str">
        <f>IF(ISERROR(VLOOKUP($CC62,申込一覧表_女子!$AH$6:$AN$75,5,0)),"",VLOOKUP($CC62,申込一覧表_女子!$AH$6:$AN$75,5,0))</f>
        <v/>
      </c>
      <c r="CH62" t="str">
        <f>IF(ISERROR(VLOOKUP($CC62,申込一覧表_女子!$AH$6:$AP$75,8,0)),"",VLOOKUP($CC62,申込一覧表_女子!$AH$6:$AP$75,8,0))</f>
        <v/>
      </c>
      <c r="CI62">
        <f t="shared" si="88"/>
        <v>0</v>
      </c>
      <c r="CJ62">
        <f t="shared" si="88"/>
        <v>0</v>
      </c>
      <c r="CK62">
        <f t="shared" si="88"/>
        <v>0</v>
      </c>
      <c r="CL62">
        <f t="shared" ref="CJ62:CT85" si="114">COUNTIF($AD$7:$AG$66,CL$5&amp;$CD62)</f>
        <v>0</v>
      </c>
      <c r="CM62">
        <f t="shared" si="114"/>
        <v>0</v>
      </c>
      <c r="CN62">
        <f t="shared" si="114"/>
        <v>0</v>
      </c>
      <c r="CO62">
        <f t="shared" si="114"/>
        <v>0</v>
      </c>
      <c r="CP62">
        <f t="shared" si="114"/>
        <v>0</v>
      </c>
      <c r="CQ62">
        <f t="shared" si="114"/>
        <v>0</v>
      </c>
      <c r="CR62">
        <f t="shared" si="114"/>
        <v>0</v>
      </c>
      <c r="CS62">
        <f t="shared" si="114"/>
        <v>0</v>
      </c>
      <c r="CT62">
        <f t="shared" si="114"/>
        <v>0</v>
      </c>
      <c r="CU62" t="str">
        <f>申込一覧表_女子!AH132</f>
        <v/>
      </c>
      <c r="CV62" t="str">
        <f>IF(ISERROR(VLOOKUP($CU62,申込一覧表_女子!$AH$78:$AN$167,2,0)),"",VLOOKUP($CU62,申込一覧表_女子!$AH$78:$AN$167,2,0))</f>
        <v/>
      </c>
      <c r="CW62" t="str">
        <f>IF(ISERROR(VLOOKUP($CU62,申込一覧表_女子!$AH$78:$AN$167,7,0)),"",VLOOKUP($CU62,申込一覧表_女子!$AH$78:$AN$167,7,0))</f>
        <v xml:space="preserve">  </v>
      </c>
      <c r="CX62" t="str">
        <f>IF(ISERROR(VLOOKUP($CU62,申込一覧表_女子!$AH$78:$AP$167,9,0)),"",VLOOKUP($CU62,申込一覧表_女子!$AH$78:$AP$167,9,0))</f>
        <v/>
      </c>
      <c r="CY62">
        <f>IF(ISERROR(VLOOKUP($CU62,申込一覧表_女子!$AH$78:$AN$167,5,0)),"",VLOOKUP($CU62,申込一覧表_女子!$AH$78:$AN$167,5,0))</f>
        <v>0</v>
      </c>
      <c r="CZ62" t="str">
        <f>IF(ISERROR(VLOOKUP($CU62,申込一覧表_女子!$AH$78:$AO$167,8,0)),"",VLOOKUP($CU62,申込一覧表_女子!$AH$78:$AO$167,8,0))</f>
        <v/>
      </c>
      <c r="DA62">
        <f t="shared" si="89"/>
        <v>0</v>
      </c>
      <c r="DB62">
        <f t="shared" si="89"/>
        <v>0</v>
      </c>
      <c r="DC62">
        <f t="shared" si="89"/>
        <v>0</v>
      </c>
      <c r="DD62">
        <f t="shared" ref="DC62:DL87" si="115">COUNTIF($AD$29:$AG$66,DD$5&amp;$CV62)</f>
        <v>0</v>
      </c>
      <c r="DE62">
        <f t="shared" si="115"/>
        <v>0</v>
      </c>
      <c r="DF62">
        <f t="shared" si="115"/>
        <v>0</v>
      </c>
      <c r="DG62">
        <f t="shared" si="115"/>
        <v>0</v>
      </c>
      <c r="DH62">
        <f t="shared" si="115"/>
        <v>0</v>
      </c>
      <c r="DI62">
        <f t="shared" si="115"/>
        <v>0</v>
      </c>
      <c r="DJ62">
        <f t="shared" si="115"/>
        <v>0</v>
      </c>
      <c r="DK62">
        <f t="shared" si="115"/>
        <v>0</v>
      </c>
      <c r="DL62">
        <f t="shared" si="115"/>
        <v>0</v>
      </c>
      <c r="DR62" t="str">
        <f t="shared" si="86"/>
        <v/>
      </c>
    </row>
    <row r="63" spans="1:122" ht="14.25" customHeight="1">
      <c r="A63" s="15" t="str">
        <f t="shared" si="87"/>
        <v/>
      </c>
      <c r="B63" s="15" t="str">
        <f t="shared" si="99"/>
        <v/>
      </c>
      <c r="C63" s="97"/>
      <c r="D63" s="43"/>
      <c r="E63" s="43"/>
      <c r="F63" s="89"/>
      <c r="G63" s="43"/>
      <c r="H63" s="43"/>
      <c r="I63" s="43"/>
      <c r="J63" s="43"/>
      <c r="K63" s="76" t="str">
        <f t="shared" si="100"/>
        <v/>
      </c>
      <c r="L63" s="88" t="str">
        <f t="shared" si="101"/>
        <v/>
      </c>
      <c r="M63" s="88"/>
      <c r="O63" s="16" t="str">
        <f t="shared" si="91"/>
        <v/>
      </c>
      <c r="P63" s="16" t="str">
        <f t="shared" si="92"/>
        <v/>
      </c>
      <c r="Q63" s="16" t="str">
        <f t="shared" si="93"/>
        <v/>
      </c>
      <c r="R63" s="16" t="str">
        <f t="shared" si="24"/>
        <v/>
      </c>
      <c r="S63" s="16"/>
      <c r="T63" s="16">
        <f t="shared" si="102"/>
        <v>0</v>
      </c>
      <c r="U63" s="16">
        <f t="shared" si="103"/>
        <v>0</v>
      </c>
      <c r="V63" s="16">
        <f t="shared" si="104"/>
        <v>0</v>
      </c>
      <c r="W63" s="16">
        <f t="shared" si="105"/>
        <v>0</v>
      </c>
      <c r="X63" s="16">
        <f t="shared" si="75"/>
        <v>0</v>
      </c>
      <c r="Y63" s="16">
        <f t="shared" si="62"/>
        <v>0</v>
      </c>
      <c r="Z63" s="16">
        <f t="shared" si="63"/>
        <v>0</v>
      </c>
      <c r="AA63" s="16">
        <f t="shared" si="64"/>
        <v>0</v>
      </c>
      <c r="AB63" s="16">
        <f t="shared" si="65"/>
        <v>0</v>
      </c>
      <c r="AC63" s="16">
        <f t="shared" si="82"/>
        <v>0</v>
      </c>
      <c r="AD63" s="44" t="str">
        <f t="shared" si="94"/>
        <v/>
      </c>
      <c r="AE63" s="44" t="str">
        <f t="shared" si="95"/>
        <v/>
      </c>
      <c r="AF63" s="44" t="str">
        <f t="shared" si="96"/>
        <v/>
      </c>
      <c r="AG63" s="44" t="str">
        <f t="shared" si="97"/>
        <v/>
      </c>
      <c r="AH63" s="44">
        <f t="shared" si="106"/>
        <v>0</v>
      </c>
      <c r="AI63" s="44">
        <f t="shared" si="107"/>
        <v>0</v>
      </c>
      <c r="AJ63" s="44">
        <f t="shared" si="108"/>
        <v>0</v>
      </c>
      <c r="AK63" s="44">
        <f t="shared" si="109"/>
        <v>0</v>
      </c>
      <c r="AL63" s="44">
        <f t="shared" si="83"/>
        <v>0</v>
      </c>
      <c r="AM63" s="44" t="str">
        <f t="shared" si="84"/>
        <v/>
      </c>
      <c r="AN63" s="16">
        <f t="shared" si="85"/>
        <v>0</v>
      </c>
      <c r="AO63" s="16" t="str">
        <f t="shared" si="110"/>
        <v/>
      </c>
      <c r="AP63" s="16" t="str">
        <f t="shared" si="111"/>
        <v/>
      </c>
      <c r="AQ63" s="16" t="str">
        <f t="shared" si="112"/>
        <v/>
      </c>
      <c r="AR63" s="16" t="str">
        <f t="shared" si="113"/>
        <v/>
      </c>
      <c r="AX63">
        <v>56</v>
      </c>
      <c r="AY63" t="str">
        <f>IF(ISERROR(VLOOKUP($AX63,申込一覧表_女子!$AH$5:$AN$167,2,0)),"",VLOOKUP($AX63,申込一覧表_女子!$AH$5:$AN$167,2,0))</f>
        <v/>
      </c>
      <c r="AZ63" t="str">
        <f>IF(ISERROR(VLOOKUP($AX63,申込一覧表_女子!$AH$5:$AN$167,7,0)),"",VLOOKUP($AX63,申込一覧表_女子!$AH$5:$AN$167,7,0))</f>
        <v/>
      </c>
      <c r="BA63" t="str">
        <f>IF(ISERROR(VLOOKUP($AX63,申込一覧表_女子!$AO$5:$AP$167,2,0)),"",VLOOKUP($AX63,申込一覧表_女子!$AO$5:$AP$167,2,0))</f>
        <v/>
      </c>
      <c r="BB63" t="str">
        <f>IF(ISERROR(VLOOKUP($AX63,申込一覧表_女子!$AH$5:$AN$167,5,0)),"",VLOOKUP($AX63,申込一覧表_女子!$AH$5:$AN$167,5,0))</f>
        <v/>
      </c>
      <c r="BC63" t="str">
        <f>IF(ISERROR(VLOOKUP($AX63,申込一覧表_女子!$AH$5:$AO$167,9,0)),"",VLOOKUP($AX63,申込一覧表_女子!$AH$5:$AO$167,9,0))</f>
        <v/>
      </c>
      <c r="BD63">
        <f t="shared" si="98"/>
        <v>0</v>
      </c>
      <c r="BE63">
        <f t="shared" si="98"/>
        <v>0</v>
      </c>
      <c r="BF63">
        <f t="shared" si="98"/>
        <v>0</v>
      </c>
      <c r="BG63">
        <f t="shared" si="98"/>
        <v>0</v>
      </c>
      <c r="BH63">
        <f t="shared" si="98"/>
        <v>0</v>
      </c>
      <c r="BI63">
        <f t="shared" si="98"/>
        <v>0</v>
      </c>
      <c r="BJ63">
        <f t="shared" si="98"/>
        <v>0</v>
      </c>
      <c r="BK63">
        <f t="shared" si="98"/>
        <v>0</v>
      </c>
      <c r="BL63">
        <f t="shared" si="98"/>
        <v>0</v>
      </c>
      <c r="BM63">
        <f t="shared" si="98"/>
        <v>0</v>
      </c>
      <c r="BN63">
        <f t="shared" si="98"/>
        <v>0</v>
      </c>
      <c r="BO63">
        <f t="shared" si="98"/>
        <v>0</v>
      </c>
      <c r="BP63" t="str">
        <f t="shared" si="42"/>
        <v/>
      </c>
      <c r="BQ63">
        <f t="shared" si="43"/>
        <v>0</v>
      </c>
      <c r="BR63" t="str">
        <f t="shared" si="50"/>
        <v/>
      </c>
      <c r="CC63">
        <v>56</v>
      </c>
      <c r="CD63" t="str">
        <f>IF(ISERROR(VLOOKUP($CC63,申込一覧表_女子!$AH$6:$AO$75,2,0)),"",VLOOKUP($CC63,申込一覧表_女子!$AH$6:$AO$75,2,0))</f>
        <v/>
      </c>
      <c r="CE63" t="str">
        <f>IF(ISERROR(VLOOKUP($CC63,申込一覧表_女子!$AH$6:$AO$75,7,0)),"",VLOOKUP($CC63,申込一覧表_女子!$AH$6:$AO$75,7,0))</f>
        <v/>
      </c>
      <c r="CF63" t="str">
        <f>IF(ISERROR(VLOOKUP($CC63,申込一覧表_女子!$AH$5:$AP$75,9,0)),"",VLOOKUP($CC63,申込一覧表_女子!$AH$5:$AP$75,9,0))</f>
        <v/>
      </c>
      <c r="CG63" t="str">
        <f>IF(ISERROR(VLOOKUP($CC63,申込一覧表_女子!$AH$6:$AN$75,5,0)),"",VLOOKUP($CC63,申込一覧表_女子!$AH$6:$AN$75,5,0))</f>
        <v/>
      </c>
      <c r="CH63" t="str">
        <f>IF(ISERROR(VLOOKUP($CC63,申込一覧表_女子!$AH$6:$AP$75,8,0)),"",VLOOKUP($CC63,申込一覧表_女子!$AH$6:$AP$75,8,0))</f>
        <v/>
      </c>
      <c r="CI63">
        <f t="shared" ref="CI63:CI107" si="116">COUNTIF($AD$7:$AG$66,CI$5&amp;$CD63)</f>
        <v>0</v>
      </c>
      <c r="CJ63">
        <f t="shared" si="114"/>
        <v>0</v>
      </c>
      <c r="CK63">
        <f t="shared" si="114"/>
        <v>0</v>
      </c>
      <c r="CL63">
        <f t="shared" si="114"/>
        <v>0</v>
      </c>
      <c r="CM63">
        <f t="shared" si="114"/>
        <v>0</v>
      </c>
      <c r="CN63">
        <f t="shared" si="114"/>
        <v>0</v>
      </c>
      <c r="CO63">
        <f t="shared" si="114"/>
        <v>0</v>
      </c>
      <c r="CP63">
        <f t="shared" si="114"/>
        <v>0</v>
      </c>
      <c r="CQ63">
        <f t="shared" si="114"/>
        <v>0</v>
      </c>
      <c r="CR63">
        <f t="shared" si="114"/>
        <v>0</v>
      </c>
      <c r="CS63">
        <f t="shared" si="114"/>
        <v>0</v>
      </c>
      <c r="CT63">
        <f t="shared" si="114"/>
        <v>0</v>
      </c>
      <c r="CU63" t="str">
        <f>申込一覧表_女子!AH133</f>
        <v/>
      </c>
      <c r="CV63" t="str">
        <f>IF(ISERROR(VLOOKUP($CU63,申込一覧表_女子!$AH$78:$AN$167,2,0)),"",VLOOKUP($CU63,申込一覧表_女子!$AH$78:$AN$167,2,0))</f>
        <v/>
      </c>
      <c r="CW63" t="str">
        <f>IF(ISERROR(VLOOKUP($CU63,申込一覧表_女子!$AH$78:$AN$167,7,0)),"",VLOOKUP($CU63,申込一覧表_女子!$AH$78:$AN$167,7,0))</f>
        <v xml:space="preserve">  </v>
      </c>
      <c r="CX63" t="str">
        <f>IF(ISERROR(VLOOKUP($CU63,申込一覧表_女子!$AH$78:$AP$167,9,0)),"",VLOOKUP($CU63,申込一覧表_女子!$AH$78:$AP$167,9,0))</f>
        <v/>
      </c>
      <c r="CY63">
        <f>IF(ISERROR(VLOOKUP($CU63,申込一覧表_女子!$AH$78:$AN$167,5,0)),"",VLOOKUP($CU63,申込一覧表_女子!$AH$78:$AN$167,5,0))</f>
        <v>0</v>
      </c>
      <c r="CZ63" t="str">
        <f>IF(ISERROR(VLOOKUP($CU63,申込一覧表_女子!$AH$78:$AO$167,8,0)),"",VLOOKUP($CU63,申込一覧表_女子!$AH$78:$AO$167,8,0))</f>
        <v/>
      </c>
      <c r="DA63">
        <f t="shared" ref="DA63:DB94" si="117">COUNTIF($AD$29:$AG$66,DA$5&amp;$CV63)</f>
        <v>0</v>
      </c>
      <c r="DB63">
        <f t="shared" si="117"/>
        <v>0</v>
      </c>
      <c r="DC63">
        <f t="shared" si="115"/>
        <v>0</v>
      </c>
      <c r="DD63">
        <f t="shared" si="115"/>
        <v>0</v>
      </c>
      <c r="DE63">
        <f t="shared" si="115"/>
        <v>0</v>
      </c>
      <c r="DF63">
        <f t="shared" si="115"/>
        <v>0</v>
      </c>
      <c r="DG63">
        <f t="shared" si="115"/>
        <v>0</v>
      </c>
      <c r="DH63">
        <f t="shared" si="115"/>
        <v>0</v>
      </c>
      <c r="DI63">
        <f t="shared" si="115"/>
        <v>0</v>
      </c>
      <c r="DJ63">
        <f t="shared" si="115"/>
        <v>0</v>
      </c>
      <c r="DK63">
        <f t="shared" si="115"/>
        <v>0</v>
      </c>
      <c r="DL63">
        <f t="shared" si="115"/>
        <v>0</v>
      </c>
      <c r="DR63" t="str">
        <f t="shared" si="86"/>
        <v/>
      </c>
    </row>
    <row r="64" spans="1:122" ht="14.25" customHeight="1">
      <c r="A64" s="15" t="str">
        <f t="shared" si="87"/>
        <v/>
      </c>
      <c r="B64" s="15" t="str">
        <f t="shared" si="99"/>
        <v/>
      </c>
      <c r="C64" s="97"/>
      <c r="D64" s="43"/>
      <c r="E64" s="43"/>
      <c r="F64" s="89"/>
      <c r="G64" s="43"/>
      <c r="H64" s="43"/>
      <c r="I64" s="43"/>
      <c r="J64" s="43"/>
      <c r="K64" s="76" t="str">
        <f t="shared" si="100"/>
        <v/>
      </c>
      <c r="L64" s="88" t="str">
        <f t="shared" si="101"/>
        <v/>
      </c>
      <c r="M64" s="88"/>
      <c r="O64" s="16" t="str">
        <f t="shared" si="91"/>
        <v/>
      </c>
      <c r="P64" s="16" t="str">
        <f t="shared" si="92"/>
        <v/>
      </c>
      <c r="Q64" s="16" t="str">
        <f t="shared" si="93"/>
        <v/>
      </c>
      <c r="R64" s="16" t="str">
        <f t="shared" si="24"/>
        <v/>
      </c>
      <c r="S64" s="16"/>
      <c r="T64" s="16">
        <f t="shared" si="102"/>
        <v>0</v>
      </c>
      <c r="U64" s="16">
        <f t="shared" si="103"/>
        <v>0</v>
      </c>
      <c r="V64" s="16">
        <f t="shared" si="104"/>
        <v>0</v>
      </c>
      <c r="W64" s="16">
        <f t="shared" si="105"/>
        <v>0</v>
      </c>
      <c r="X64" s="16">
        <f t="shared" si="75"/>
        <v>0</v>
      </c>
      <c r="Y64" s="16">
        <f t="shared" si="62"/>
        <v>0</v>
      </c>
      <c r="Z64" s="16">
        <f t="shared" si="63"/>
        <v>0</v>
      </c>
      <c r="AA64" s="16">
        <f t="shared" si="64"/>
        <v>0</v>
      </c>
      <c r="AB64" s="16">
        <f t="shared" si="65"/>
        <v>0</v>
      </c>
      <c r="AC64" s="16">
        <f t="shared" si="82"/>
        <v>0</v>
      </c>
      <c r="AD64" s="44" t="str">
        <f t="shared" si="94"/>
        <v/>
      </c>
      <c r="AE64" s="44" t="str">
        <f t="shared" si="95"/>
        <v/>
      </c>
      <c r="AF64" s="44" t="str">
        <f t="shared" si="96"/>
        <v/>
      </c>
      <c r="AG64" s="44" t="str">
        <f t="shared" si="97"/>
        <v/>
      </c>
      <c r="AH64" s="44">
        <f t="shared" si="106"/>
        <v>0</v>
      </c>
      <c r="AI64" s="44">
        <f t="shared" si="107"/>
        <v>0</v>
      </c>
      <c r="AJ64" s="44">
        <f t="shared" si="108"/>
        <v>0</v>
      </c>
      <c r="AK64" s="44">
        <f t="shared" si="109"/>
        <v>0</v>
      </c>
      <c r="AL64" s="44">
        <f t="shared" si="83"/>
        <v>0</v>
      </c>
      <c r="AM64" s="44" t="str">
        <f t="shared" si="84"/>
        <v/>
      </c>
      <c r="AN64" s="16">
        <f t="shared" si="85"/>
        <v>0</v>
      </c>
      <c r="AO64" s="16" t="str">
        <f t="shared" si="110"/>
        <v/>
      </c>
      <c r="AP64" s="16" t="str">
        <f t="shared" si="111"/>
        <v/>
      </c>
      <c r="AQ64" s="16" t="str">
        <f t="shared" si="112"/>
        <v/>
      </c>
      <c r="AR64" s="16" t="str">
        <f t="shared" si="113"/>
        <v/>
      </c>
      <c r="AX64">
        <v>57</v>
      </c>
      <c r="AY64" t="str">
        <f>IF(ISERROR(VLOOKUP($AX64,申込一覧表_女子!$AH$5:$AN$167,2,0)),"",VLOOKUP($AX64,申込一覧表_女子!$AH$5:$AN$167,2,0))</f>
        <v/>
      </c>
      <c r="AZ64" t="str">
        <f>IF(ISERROR(VLOOKUP($AX64,申込一覧表_女子!$AH$5:$AN$167,7,0)),"",VLOOKUP($AX64,申込一覧表_女子!$AH$5:$AN$167,7,0))</f>
        <v/>
      </c>
      <c r="BA64" t="str">
        <f>IF(ISERROR(VLOOKUP($AX64,申込一覧表_女子!$AO$5:$AP$167,2,0)),"",VLOOKUP($AX64,申込一覧表_女子!$AO$5:$AP$167,2,0))</f>
        <v/>
      </c>
      <c r="BB64" t="str">
        <f>IF(ISERROR(VLOOKUP($AX64,申込一覧表_女子!$AH$5:$AN$167,5,0)),"",VLOOKUP($AX64,申込一覧表_女子!$AH$5:$AN$167,5,0))</f>
        <v/>
      </c>
      <c r="BC64" t="str">
        <f>IF(ISERROR(VLOOKUP($AX64,申込一覧表_女子!$AH$5:$AO$167,9,0)),"",VLOOKUP($AX64,申込一覧表_女子!$AH$5:$AO$167,9,0))</f>
        <v/>
      </c>
      <c r="BD64">
        <f t="shared" si="98"/>
        <v>0</v>
      </c>
      <c r="BE64">
        <f t="shared" si="98"/>
        <v>0</v>
      </c>
      <c r="BF64">
        <f t="shared" si="98"/>
        <v>0</v>
      </c>
      <c r="BG64">
        <f t="shared" si="98"/>
        <v>0</v>
      </c>
      <c r="BH64">
        <f t="shared" si="98"/>
        <v>0</v>
      </c>
      <c r="BI64">
        <f t="shared" si="98"/>
        <v>0</v>
      </c>
      <c r="BJ64">
        <f t="shared" si="98"/>
        <v>0</v>
      </c>
      <c r="BK64">
        <f t="shared" si="98"/>
        <v>0</v>
      </c>
      <c r="BL64">
        <f t="shared" si="98"/>
        <v>0</v>
      </c>
      <c r="BM64">
        <f t="shared" si="98"/>
        <v>0</v>
      </c>
      <c r="BN64">
        <f t="shared" si="98"/>
        <v>0</v>
      </c>
      <c r="BO64">
        <f t="shared" si="98"/>
        <v>0</v>
      </c>
      <c r="BP64" t="str">
        <f t="shared" si="42"/>
        <v/>
      </c>
      <c r="BQ64">
        <f t="shared" si="43"/>
        <v>0</v>
      </c>
      <c r="BR64" t="str">
        <f t="shared" si="50"/>
        <v/>
      </c>
      <c r="CC64">
        <v>57</v>
      </c>
      <c r="CD64" t="str">
        <f>IF(ISERROR(VLOOKUP($CC64,申込一覧表_女子!$AH$6:$AO$75,2,0)),"",VLOOKUP($CC64,申込一覧表_女子!$AH$6:$AO$75,2,0))</f>
        <v/>
      </c>
      <c r="CE64" t="str">
        <f>IF(ISERROR(VLOOKUP($CC64,申込一覧表_女子!$AH$6:$AO$75,7,0)),"",VLOOKUP($CC64,申込一覧表_女子!$AH$6:$AO$75,7,0))</f>
        <v/>
      </c>
      <c r="CF64" t="str">
        <f>IF(ISERROR(VLOOKUP($CC64,申込一覧表_女子!$AH$5:$AP$75,9,0)),"",VLOOKUP($CC64,申込一覧表_女子!$AH$5:$AP$75,9,0))</f>
        <v/>
      </c>
      <c r="CG64" t="str">
        <f>IF(ISERROR(VLOOKUP($CC64,申込一覧表_女子!$AH$6:$AN$75,5,0)),"",VLOOKUP($CC64,申込一覧表_女子!$AH$6:$AN$75,5,0))</f>
        <v/>
      </c>
      <c r="CH64" t="str">
        <f>IF(ISERROR(VLOOKUP($CC64,申込一覧表_女子!$AH$6:$AP$75,8,0)),"",VLOOKUP($CC64,申込一覧表_女子!$AH$6:$AP$75,8,0))</f>
        <v/>
      </c>
      <c r="CI64">
        <f t="shared" si="116"/>
        <v>0</v>
      </c>
      <c r="CJ64">
        <f t="shared" si="114"/>
        <v>0</v>
      </c>
      <c r="CK64">
        <f t="shared" si="114"/>
        <v>0</v>
      </c>
      <c r="CL64">
        <f t="shared" si="114"/>
        <v>0</v>
      </c>
      <c r="CM64">
        <f t="shared" si="114"/>
        <v>0</v>
      </c>
      <c r="CN64">
        <f t="shared" si="114"/>
        <v>0</v>
      </c>
      <c r="CO64">
        <f t="shared" si="114"/>
        <v>0</v>
      </c>
      <c r="CP64">
        <f t="shared" si="114"/>
        <v>0</v>
      </c>
      <c r="CQ64">
        <f t="shared" si="114"/>
        <v>0</v>
      </c>
      <c r="CR64">
        <f t="shared" si="114"/>
        <v>0</v>
      </c>
      <c r="CS64">
        <f t="shared" si="114"/>
        <v>0</v>
      </c>
      <c r="CT64">
        <f t="shared" si="114"/>
        <v>0</v>
      </c>
      <c r="CU64" t="str">
        <f>申込一覧表_女子!AH134</f>
        <v/>
      </c>
      <c r="CV64" t="str">
        <f>IF(ISERROR(VLOOKUP($CU64,申込一覧表_女子!$AH$78:$AN$167,2,0)),"",VLOOKUP($CU64,申込一覧表_女子!$AH$78:$AN$167,2,0))</f>
        <v/>
      </c>
      <c r="CW64" t="str">
        <f>IF(ISERROR(VLOOKUP($CU64,申込一覧表_女子!$AH$78:$AN$167,7,0)),"",VLOOKUP($CU64,申込一覧表_女子!$AH$78:$AN$167,7,0))</f>
        <v xml:space="preserve">  </v>
      </c>
      <c r="CX64" t="str">
        <f>IF(ISERROR(VLOOKUP($CU64,申込一覧表_女子!$AH$78:$AP$167,9,0)),"",VLOOKUP($CU64,申込一覧表_女子!$AH$78:$AP$167,9,0))</f>
        <v/>
      </c>
      <c r="CY64">
        <f>IF(ISERROR(VLOOKUP($CU64,申込一覧表_女子!$AH$78:$AN$167,5,0)),"",VLOOKUP($CU64,申込一覧表_女子!$AH$78:$AN$167,5,0))</f>
        <v>0</v>
      </c>
      <c r="CZ64" t="str">
        <f>IF(ISERROR(VLOOKUP($CU64,申込一覧表_女子!$AH$78:$AO$167,8,0)),"",VLOOKUP($CU64,申込一覧表_女子!$AH$78:$AO$167,8,0))</f>
        <v/>
      </c>
      <c r="DA64">
        <f t="shared" si="117"/>
        <v>0</v>
      </c>
      <c r="DB64">
        <f t="shared" si="117"/>
        <v>0</v>
      </c>
      <c r="DC64">
        <f t="shared" si="115"/>
        <v>0</v>
      </c>
      <c r="DD64">
        <f t="shared" si="115"/>
        <v>0</v>
      </c>
      <c r="DE64">
        <f t="shared" si="115"/>
        <v>0</v>
      </c>
      <c r="DF64">
        <f t="shared" si="115"/>
        <v>0</v>
      </c>
      <c r="DG64">
        <f t="shared" si="115"/>
        <v>0</v>
      </c>
      <c r="DH64">
        <f t="shared" si="115"/>
        <v>0</v>
      </c>
      <c r="DI64">
        <f t="shared" si="115"/>
        <v>0</v>
      </c>
      <c r="DJ64">
        <f t="shared" si="115"/>
        <v>0</v>
      </c>
      <c r="DK64">
        <f t="shared" si="115"/>
        <v>0</v>
      </c>
      <c r="DL64">
        <f t="shared" si="115"/>
        <v>0</v>
      </c>
      <c r="DR64" t="str">
        <f t="shared" si="86"/>
        <v/>
      </c>
    </row>
    <row r="65" spans="1:122" ht="14.25" customHeight="1">
      <c r="A65" s="15" t="str">
        <f t="shared" si="87"/>
        <v/>
      </c>
      <c r="B65" s="15" t="str">
        <f t="shared" si="99"/>
        <v/>
      </c>
      <c r="C65" s="97"/>
      <c r="D65" s="43"/>
      <c r="E65" s="43"/>
      <c r="F65" s="89"/>
      <c r="G65" s="43"/>
      <c r="H65" s="43"/>
      <c r="I65" s="43"/>
      <c r="J65" s="43"/>
      <c r="K65" s="76" t="str">
        <f t="shared" si="100"/>
        <v/>
      </c>
      <c r="L65" s="88" t="str">
        <f t="shared" si="101"/>
        <v/>
      </c>
      <c r="M65" s="88"/>
      <c r="O65" s="16" t="str">
        <f t="shared" si="91"/>
        <v/>
      </c>
      <c r="P65" s="16" t="str">
        <f t="shared" si="92"/>
        <v/>
      </c>
      <c r="Q65" s="16" t="str">
        <f t="shared" si="93"/>
        <v/>
      </c>
      <c r="R65" s="16" t="str">
        <f t="shared" si="24"/>
        <v/>
      </c>
      <c r="S65" s="16"/>
      <c r="T65" s="16">
        <f t="shared" si="102"/>
        <v>0</v>
      </c>
      <c r="U65" s="16">
        <f t="shared" si="103"/>
        <v>0</v>
      </c>
      <c r="V65" s="16">
        <f t="shared" si="104"/>
        <v>0</v>
      </c>
      <c r="W65" s="16">
        <f t="shared" si="105"/>
        <v>0</v>
      </c>
      <c r="X65" s="16">
        <f t="shared" si="75"/>
        <v>0</v>
      </c>
      <c r="Y65" s="16">
        <f t="shared" si="62"/>
        <v>0</v>
      </c>
      <c r="Z65" s="16">
        <f t="shared" si="63"/>
        <v>0</v>
      </c>
      <c r="AA65" s="16">
        <f t="shared" si="64"/>
        <v>0</v>
      </c>
      <c r="AB65" s="16">
        <f t="shared" si="65"/>
        <v>0</v>
      </c>
      <c r="AC65" s="16">
        <f t="shared" si="82"/>
        <v>0</v>
      </c>
      <c r="AD65" s="44" t="str">
        <f t="shared" si="94"/>
        <v/>
      </c>
      <c r="AE65" s="44" t="str">
        <f t="shared" si="95"/>
        <v/>
      </c>
      <c r="AF65" s="44" t="str">
        <f t="shared" si="96"/>
        <v/>
      </c>
      <c r="AG65" s="44" t="str">
        <f t="shared" si="97"/>
        <v/>
      </c>
      <c r="AH65" s="44">
        <f t="shared" si="106"/>
        <v>0</v>
      </c>
      <c r="AI65" s="44">
        <f t="shared" si="107"/>
        <v>0</v>
      </c>
      <c r="AJ65" s="44">
        <f t="shared" si="108"/>
        <v>0</v>
      </c>
      <c r="AK65" s="44">
        <f t="shared" si="109"/>
        <v>0</v>
      </c>
      <c r="AL65" s="44">
        <f t="shared" si="83"/>
        <v>0</v>
      </c>
      <c r="AM65" s="44" t="str">
        <f t="shared" si="84"/>
        <v/>
      </c>
      <c r="AN65" s="16">
        <f t="shared" si="85"/>
        <v>0</v>
      </c>
      <c r="AO65" s="16" t="str">
        <f t="shared" si="110"/>
        <v/>
      </c>
      <c r="AP65" s="16" t="str">
        <f t="shared" si="111"/>
        <v/>
      </c>
      <c r="AQ65" s="16" t="str">
        <f t="shared" si="112"/>
        <v/>
      </c>
      <c r="AR65" s="16" t="str">
        <f t="shared" si="113"/>
        <v/>
      </c>
      <c r="AX65">
        <v>58</v>
      </c>
      <c r="AY65" t="str">
        <f>IF(ISERROR(VLOOKUP($AX65,申込一覧表_女子!$AH$5:$AN$167,2,0)),"",VLOOKUP($AX65,申込一覧表_女子!$AH$5:$AN$167,2,0))</f>
        <v/>
      </c>
      <c r="AZ65" t="str">
        <f>IF(ISERROR(VLOOKUP($AX65,申込一覧表_女子!$AH$5:$AN$167,7,0)),"",VLOOKUP($AX65,申込一覧表_女子!$AH$5:$AN$167,7,0))</f>
        <v/>
      </c>
      <c r="BA65" t="str">
        <f>IF(ISERROR(VLOOKUP($AX65,申込一覧表_女子!$AO$5:$AP$167,2,0)),"",VLOOKUP($AX65,申込一覧表_女子!$AO$5:$AP$167,2,0))</f>
        <v/>
      </c>
      <c r="BB65" t="str">
        <f>IF(ISERROR(VLOOKUP($AX65,申込一覧表_女子!$AH$5:$AN$167,5,0)),"",VLOOKUP($AX65,申込一覧表_女子!$AH$5:$AN$167,5,0))</f>
        <v/>
      </c>
      <c r="BC65" t="str">
        <f>IF(ISERROR(VLOOKUP($AX65,申込一覧表_女子!$AH$5:$AO$167,9,0)),"",VLOOKUP($AX65,申込一覧表_女子!$AH$5:$AO$167,9,0))</f>
        <v/>
      </c>
      <c r="BD65">
        <f t="shared" si="98"/>
        <v>0</v>
      </c>
      <c r="BE65">
        <f t="shared" si="98"/>
        <v>0</v>
      </c>
      <c r="BF65">
        <f t="shared" si="98"/>
        <v>0</v>
      </c>
      <c r="BG65">
        <f t="shared" si="98"/>
        <v>0</v>
      </c>
      <c r="BH65">
        <f t="shared" si="98"/>
        <v>0</v>
      </c>
      <c r="BI65">
        <f t="shared" si="98"/>
        <v>0</v>
      </c>
      <c r="BJ65">
        <f t="shared" si="98"/>
        <v>0</v>
      </c>
      <c r="BK65">
        <f t="shared" si="98"/>
        <v>0</v>
      </c>
      <c r="BL65">
        <f t="shared" si="98"/>
        <v>0</v>
      </c>
      <c r="BM65">
        <f t="shared" si="98"/>
        <v>0</v>
      </c>
      <c r="BN65">
        <f t="shared" si="98"/>
        <v>0</v>
      </c>
      <c r="BO65">
        <f t="shared" si="98"/>
        <v>0</v>
      </c>
      <c r="BP65" t="str">
        <f t="shared" si="42"/>
        <v/>
      </c>
      <c r="BQ65">
        <f t="shared" si="43"/>
        <v>0</v>
      </c>
      <c r="BR65" t="str">
        <f t="shared" si="50"/>
        <v/>
      </c>
      <c r="CC65">
        <v>58</v>
      </c>
      <c r="CD65" t="str">
        <f>IF(ISERROR(VLOOKUP($CC65,申込一覧表_女子!$AH$6:$AO$75,2,0)),"",VLOOKUP($CC65,申込一覧表_女子!$AH$6:$AO$75,2,0))</f>
        <v/>
      </c>
      <c r="CE65" t="str">
        <f>IF(ISERROR(VLOOKUP($CC65,申込一覧表_女子!$AH$6:$AO$75,7,0)),"",VLOOKUP($CC65,申込一覧表_女子!$AH$6:$AO$75,7,0))</f>
        <v/>
      </c>
      <c r="CF65" t="str">
        <f>IF(ISERROR(VLOOKUP($CC65,申込一覧表_女子!$AH$5:$AP$75,9,0)),"",VLOOKUP($CC65,申込一覧表_女子!$AH$5:$AP$75,9,0))</f>
        <v/>
      </c>
      <c r="CG65" t="str">
        <f>IF(ISERROR(VLOOKUP($CC65,申込一覧表_女子!$AH$6:$AN$75,5,0)),"",VLOOKUP($CC65,申込一覧表_女子!$AH$6:$AN$75,5,0))</f>
        <v/>
      </c>
      <c r="CH65" t="str">
        <f>IF(ISERROR(VLOOKUP($CC65,申込一覧表_女子!$AH$6:$AP$75,8,0)),"",VLOOKUP($CC65,申込一覧表_女子!$AH$6:$AP$75,8,0))</f>
        <v/>
      </c>
      <c r="CI65">
        <f t="shared" si="116"/>
        <v>0</v>
      </c>
      <c r="CJ65">
        <f t="shared" si="114"/>
        <v>0</v>
      </c>
      <c r="CK65">
        <f t="shared" si="114"/>
        <v>0</v>
      </c>
      <c r="CL65">
        <f t="shared" si="114"/>
        <v>0</v>
      </c>
      <c r="CM65">
        <f t="shared" si="114"/>
        <v>0</v>
      </c>
      <c r="CN65">
        <f t="shared" si="114"/>
        <v>0</v>
      </c>
      <c r="CO65">
        <f t="shared" si="114"/>
        <v>0</v>
      </c>
      <c r="CP65">
        <f t="shared" si="114"/>
        <v>0</v>
      </c>
      <c r="CQ65">
        <f t="shared" si="114"/>
        <v>0</v>
      </c>
      <c r="CR65">
        <f t="shared" si="114"/>
        <v>0</v>
      </c>
      <c r="CS65">
        <f t="shared" si="114"/>
        <v>0</v>
      </c>
      <c r="CT65">
        <f t="shared" si="114"/>
        <v>0</v>
      </c>
      <c r="CU65" t="str">
        <f>申込一覧表_女子!AH135</f>
        <v/>
      </c>
      <c r="CV65" t="str">
        <f>IF(ISERROR(VLOOKUP($CU65,申込一覧表_女子!$AH$78:$AN$167,2,0)),"",VLOOKUP($CU65,申込一覧表_女子!$AH$78:$AN$167,2,0))</f>
        <v/>
      </c>
      <c r="CW65" t="str">
        <f>IF(ISERROR(VLOOKUP($CU65,申込一覧表_女子!$AH$78:$AN$167,7,0)),"",VLOOKUP($CU65,申込一覧表_女子!$AH$78:$AN$167,7,0))</f>
        <v xml:space="preserve">  </v>
      </c>
      <c r="CX65" t="str">
        <f>IF(ISERROR(VLOOKUP($CU65,申込一覧表_女子!$AH$78:$AP$167,9,0)),"",VLOOKUP($CU65,申込一覧表_女子!$AH$78:$AP$167,9,0))</f>
        <v/>
      </c>
      <c r="CY65">
        <f>IF(ISERROR(VLOOKUP($CU65,申込一覧表_女子!$AH$78:$AN$167,5,0)),"",VLOOKUP($CU65,申込一覧表_女子!$AH$78:$AN$167,5,0))</f>
        <v>0</v>
      </c>
      <c r="CZ65" t="str">
        <f>IF(ISERROR(VLOOKUP($CU65,申込一覧表_女子!$AH$78:$AO$167,8,0)),"",VLOOKUP($CU65,申込一覧表_女子!$AH$78:$AO$167,8,0))</f>
        <v/>
      </c>
      <c r="DA65">
        <f t="shared" si="117"/>
        <v>0</v>
      </c>
      <c r="DB65">
        <f t="shared" si="117"/>
        <v>0</v>
      </c>
      <c r="DC65">
        <f t="shared" si="115"/>
        <v>0</v>
      </c>
      <c r="DD65">
        <f t="shared" si="115"/>
        <v>0</v>
      </c>
      <c r="DE65">
        <f t="shared" si="115"/>
        <v>0</v>
      </c>
      <c r="DF65">
        <f t="shared" si="115"/>
        <v>0</v>
      </c>
      <c r="DG65">
        <f t="shared" si="115"/>
        <v>0</v>
      </c>
      <c r="DH65">
        <f t="shared" si="115"/>
        <v>0</v>
      </c>
      <c r="DI65">
        <f t="shared" si="115"/>
        <v>0</v>
      </c>
      <c r="DJ65">
        <f t="shared" si="115"/>
        <v>0</v>
      </c>
      <c r="DK65">
        <f t="shared" si="115"/>
        <v>0</v>
      </c>
      <c r="DL65">
        <f t="shared" si="115"/>
        <v>0</v>
      </c>
      <c r="DR65" t="str">
        <f t="shared" si="86"/>
        <v/>
      </c>
    </row>
    <row r="66" spans="1:122" ht="14.25" customHeight="1">
      <c r="A66" s="15" t="str">
        <f t="shared" si="87"/>
        <v/>
      </c>
      <c r="B66" s="15" t="str">
        <f t="shared" si="99"/>
        <v/>
      </c>
      <c r="C66" s="97"/>
      <c r="D66" s="43"/>
      <c r="E66" s="43"/>
      <c r="F66" s="89"/>
      <c r="G66" s="43"/>
      <c r="H66" s="43"/>
      <c r="I66" s="43"/>
      <c r="J66" s="43"/>
      <c r="K66" s="76" t="str">
        <f t="shared" si="100"/>
        <v/>
      </c>
      <c r="L66" s="88" t="str">
        <f t="shared" si="101"/>
        <v/>
      </c>
      <c r="M66" s="88"/>
      <c r="O66" s="16" t="str">
        <f t="shared" si="91"/>
        <v/>
      </c>
      <c r="P66" s="16" t="str">
        <f t="shared" si="92"/>
        <v/>
      </c>
      <c r="Q66" s="16" t="str">
        <f t="shared" si="93"/>
        <v/>
      </c>
      <c r="R66" s="16" t="str">
        <f t="shared" si="24"/>
        <v/>
      </c>
      <c r="S66" s="16"/>
      <c r="T66" s="16">
        <f t="shared" si="102"/>
        <v>0</v>
      </c>
      <c r="U66" s="16">
        <f t="shared" si="103"/>
        <v>0</v>
      </c>
      <c r="V66" s="16">
        <f t="shared" si="104"/>
        <v>0</v>
      </c>
      <c r="W66" s="16">
        <f t="shared" si="105"/>
        <v>0</v>
      </c>
      <c r="X66" s="16">
        <f t="shared" si="75"/>
        <v>0</v>
      </c>
      <c r="Y66" s="16">
        <f t="shared" si="62"/>
        <v>0</v>
      </c>
      <c r="Z66" s="16">
        <f t="shared" si="63"/>
        <v>0</v>
      </c>
      <c r="AA66" s="16">
        <f t="shared" si="64"/>
        <v>0</v>
      </c>
      <c r="AB66" s="16">
        <f t="shared" si="65"/>
        <v>0</v>
      </c>
      <c r="AC66" s="16">
        <f t="shared" si="82"/>
        <v>0</v>
      </c>
      <c r="AD66" s="44" t="str">
        <f t="shared" si="94"/>
        <v/>
      </c>
      <c r="AE66" s="44" t="str">
        <f t="shared" si="95"/>
        <v/>
      </c>
      <c r="AF66" s="44" t="str">
        <f t="shared" si="96"/>
        <v/>
      </c>
      <c r="AG66" s="44" t="str">
        <f t="shared" si="97"/>
        <v/>
      </c>
      <c r="AH66" s="44">
        <f t="shared" si="106"/>
        <v>0</v>
      </c>
      <c r="AI66" s="44">
        <f t="shared" si="107"/>
        <v>0</v>
      </c>
      <c r="AJ66" s="44">
        <f t="shared" si="108"/>
        <v>0</v>
      </c>
      <c r="AK66" s="44">
        <f t="shared" si="109"/>
        <v>0</v>
      </c>
      <c r="AL66" s="44">
        <f t="shared" si="83"/>
        <v>0</v>
      </c>
      <c r="AM66" s="44" t="str">
        <f t="shared" si="84"/>
        <v/>
      </c>
      <c r="AN66" s="16">
        <f t="shared" si="85"/>
        <v>0</v>
      </c>
      <c r="AO66" s="16" t="str">
        <f t="shared" si="110"/>
        <v/>
      </c>
      <c r="AP66" s="16" t="str">
        <f t="shared" si="111"/>
        <v/>
      </c>
      <c r="AQ66" s="16" t="str">
        <f t="shared" si="112"/>
        <v/>
      </c>
      <c r="AR66" s="16" t="str">
        <f t="shared" si="113"/>
        <v/>
      </c>
      <c r="AX66">
        <v>59</v>
      </c>
      <c r="AY66" t="str">
        <f>IF(ISERROR(VLOOKUP($AX66,申込一覧表_女子!$AH$5:$AN$167,2,0)),"",VLOOKUP($AX66,申込一覧表_女子!$AH$5:$AN$167,2,0))</f>
        <v/>
      </c>
      <c r="AZ66" t="str">
        <f>IF(ISERROR(VLOOKUP($AX66,申込一覧表_女子!$AH$5:$AN$167,7,0)),"",VLOOKUP($AX66,申込一覧表_女子!$AH$5:$AN$167,7,0))</f>
        <v/>
      </c>
      <c r="BA66" t="str">
        <f>IF(ISERROR(VLOOKUP($AX66,申込一覧表_女子!$AO$5:$AP$167,2,0)),"",VLOOKUP($AX66,申込一覧表_女子!$AO$5:$AP$167,2,0))</f>
        <v/>
      </c>
      <c r="BB66" t="str">
        <f>IF(ISERROR(VLOOKUP($AX66,申込一覧表_女子!$AH$5:$AN$167,5,0)),"",VLOOKUP($AX66,申込一覧表_女子!$AH$5:$AN$167,5,0))</f>
        <v/>
      </c>
      <c r="BC66" t="str">
        <f>IF(ISERROR(VLOOKUP($AX66,申込一覧表_女子!$AH$5:$AO$167,9,0)),"",VLOOKUP($AX66,申込一覧表_女子!$AH$5:$AO$167,9,0))</f>
        <v/>
      </c>
      <c r="BD66">
        <f t="shared" si="98"/>
        <v>0</v>
      </c>
      <c r="BE66">
        <f t="shared" si="98"/>
        <v>0</v>
      </c>
      <c r="BF66">
        <f t="shared" si="98"/>
        <v>0</v>
      </c>
      <c r="BG66">
        <f t="shared" si="98"/>
        <v>0</v>
      </c>
      <c r="BH66">
        <f t="shared" si="98"/>
        <v>0</v>
      </c>
      <c r="BI66">
        <f t="shared" si="98"/>
        <v>0</v>
      </c>
      <c r="BJ66">
        <f t="shared" si="98"/>
        <v>0</v>
      </c>
      <c r="BK66">
        <f t="shared" si="98"/>
        <v>0</v>
      </c>
      <c r="BL66">
        <f t="shared" si="98"/>
        <v>0</v>
      </c>
      <c r="BM66">
        <f t="shared" si="98"/>
        <v>0</v>
      </c>
      <c r="BN66">
        <f t="shared" si="98"/>
        <v>0</v>
      </c>
      <c r="BO66">
        <f t="shared" si="98"/>
        <v>0</v>
      </c>
      <c r="BP66" t="str">
        <f t="shared" si="42"/>
        <v/>
      </c>
      <c r="BQ66">
        <f t="shared" si="43"/>
        <v>0</v>
      </c>
      <c r="BR66" t="str">
        <f t="shared" si="50"/>
        <v/>
      </c>
      <c r="CC66">
        <v>59</v>
      </c>
      <c r="CD66" t="str">
        <f>IF(ISERROR(VLOOKUP($CC66,申込一覧表_女子!$AH$6:$AO$75,2,0)),"",VLOOKUP($CC66,申込一覧表_女子!$AH$6:$AO$75,2,0))</f>
        <v/>
      </c>
      <c r="CE66" t="str">
        <f>IF(ISERROR(VLOOKUP($CC66,申込一覧表_女子!$AH$6:$AO$75,7,0)),"",VLOOKUP($CC66,申込一覧表_女子!$AH$6:$AO$75,7,0))</f>
        <v/>
      </c>
      <c r="CF66" t="str">
        <f>IF(ISERROR(VLOOKUP($CC66,申込一覧表_女子!$AH$5:$AP$75,9,0)),"",VLOOKUP($CC66,申込一覧表_女子!$AH$5:$AP$75,9,0))</f>
        <v/>
      </c>
      <c r="CG66" t="str">
        <f>IF(ISERROR(VLOOKUP($CC66,申込一覧表_女子!$AH$6:$AN$75,5,0)),"",VLOOKUP($CC66,申込一覧表_女子!$AH$6:$AN$75,5,0))</f>
        <v/>
      </c>
      <c r="CH66" t="str">
        <f>IF(ISERROR(VLOOKUP($CC66,申込一覧表_女子!$AH$6:$AP$75,8,0)),"",VLOOKUP($CC66,申込一覧表_女子!$AH$6:$AP$75,8,0))</f>
        <v/>
      </c>
      <c r="CI66">
        <f t="shared" si="116"/>
        <v>0</v>
      </c>
      <c r="CJ66">
        <f t="shared" si="114"/>
        <v>0</v>
      </c>
      <c r="CK66">
        <f t="shared" si="114"/>
        <v>0</v>
      </c>
      <c r="CL66">
        <f t="shared" si="114"/>
        <v>0</v>
      </c>
      <c r="CM66">
        <f t="shared" si="114"/>
        <v>0</v>
      </c>
      <c r="CN66">
        <f t="shared" si="114"/>
        <v>0</v>
      </c>
      <c r="CO66">
        <f t="shared" si="114"/>
        <v>0</v>
      </c>
      <c r="CP66">
        <f t="shared" si="114"/>
        <v>0</v>
      </c>
      <c r="CQ66">
        <f t="shared" si="114"/>
        <v>0</v>
      </c>
      <c r="CR66">
        <f t="shared" si="114"/>
        <v>0</v>
      </c>
      <c r="CS66">
        <f t="shared" si="114"/>
        <v>0</v>
      </c>
      <c r="CT66">
        <f t="shared" si="114"/>
        <v>0</v>
      </c>
      <c r="CU66" t="str">
        <f>申込一覧表_女子!AH136</f>
        <v/>
      </c>
      <c r="CV66" t="str">
        <f>IF(ISERROR(VLOOKUP($CU66,申込一覧表_女子!$AH$78:$AN$167,2,0)),"",VLOOKUP($CU66,申込一覧表_女子!$AH$78:$AN$167,2,0))</f>
        <v/>
      </c>
      <c r="CW66" t="str">
        <f>IF(ISERROR(VLOOKUP($CU66,申込一覧表_女子!$AH$78:$AN$167,7,0)),"",VLOOKUP($CU66,申込一覧表_女子!$AH$78:$AN$167,7,0))</f>
        <v xml:space="preserve">  </v>
      </c>
      <c r="CX66" t="str">
        <f>IF(ISERROR(VLOOKUP($CU66,申込一覧表_女子!$AH$78:$AP$167,9,0)),"",VLOOKUP($CU66,申込一覧表_女子!$AH$78:$AP$167,9,0))</f>
        <v/>
      </c>
      <c r="CY66">
        <f>IF(ISERROR(VLOOKUP($CU66,申込一覧表_女子!$AH$78:$AN$167,5,0)),"",VLOOKUP($CU66,申込一覧表_女子!$AH$78:$AN$167,5,0))</f>
        <v>0</v>
      </c>
      <c r="CZ66" t="str">
        <f>IF(ISERROR(VLOOKUP($CU66,申込一覧表_女子!$AH$78:$AO$167,8,0)),"",VLOOKUP($CU66,申込一覧表_女子!$AH$78:$AO$167,8,0))</f>
        <v/>
      </c>
      <c r="DA66">
        <f t="shared" si="117"/>
        <v>0</v>
      </c>
      <c r="DB66">
        <f t="shared" si="117"/>
        <v>0</v>
      </c>
      <c r="DC66">
        <f t="shared" si="115"/>
        <v>0</v>
      </c>
      <c r="DD66">
        <f t="shared" si="115"/>
        <v>0</v>
      </c>
      <c r="DE66">
        <f t="shared" si="115"/>
        <v>0</v>
      </c>
      <c r="DF66">
        <f t="shared" si="115"/>
        <v>0</v>
      </c>
      <c r="DG66">
        <f t="shared" si="115"/>
        <v>0</v>
      </c>
      <c r="DH66">
        <f t="shared" si="115"/>
        <v>0</v>
      </c>
      <c r="DI66">
        <f t="shared" si="115"/>
        <v>0</v>
      </c>
      <c r="DJ66">
        <f t="shared" si="115"/>
        <v>0</v>
      </c>
      <c r="DK66">
        <f t="shared" si="115"/>
        <v>0</v>
      </c>
      <c r="DL66">
        <f t="shared" si="115"/>
        <v>0</v>
      </c>
      <c r="DR66" t="str">
        <f t="shared" si="86"/>
        <v/>
      </c>
    </row>
    <row r="67" spans="1:122" ht="14.25" customHeight="1">
      <c r="A67" s="15" t="str">
        <f t="shared" ref="A67:A78" si="118">IF(G67="","",A66+1)</f>
        <v/>
      </c>
      <c r="B67" s="15" t="str">
        <f t="shared" si="99"/>
        <v/>
      </c>
      <c r="C67" s="97"/>
      <c r="D67" s="43"/>
      <c r="E67" s="43"/>
      <c r="F67" s="89"/>
      <c r="G67" s="43"/>
      <c r="H67" s="43"/>
      <c r="I67" s="43"/>
      <c r="J67" s="43"/>
      <c r="K67" s="76" t="str">
        <f t="shared" si="100"/>
        <v/>
      </c>
      <c r="L67" s="88" t="str">
        <f t="shared" si="101"/>
        <v/>
      </c>
      <c r="M67" s="88"/>
      <c r="O67" s="16" t="str">
        <f t="shared" si="91"/>
        <v/>
      </c>
      <c r="P67" s="16" t="str">
        <f t="shared" si="92"/>
        <v/>
      </c>
      <c r="Q67" s="16" t="str">
        <f t="shared" si="93"/>
        <v/>
      </c>
      <c r="R67" s="16" t="str">
        <f t="shared" si="24"/>
        <v/>
      </c>
      <c r="S67" s="16"/>
      <c r="T67" s="16">
        <f t="shared" si="102"/>
        <v>0</v>
      </c>
      <c r="U67" s="16">
        <f t="shared" si="103"/>
        <v>0</v>
      </c>
      <c r="V67" s="16">
        <f t="shared" si="104"/>
        <v>0</v>
      </c>
      <c r="W67" s="16">
        <f t="shared" si="105"/>
        <v>0</v>
      </c>
      <c r="X67" s="16">
        <f t="shared" si="75"/>
        <v>0</v>
      </c>
      <c r="Y67" s="16">
        <f t="shared" si="62"/>
        <v>0</v>
      </c>
      <c r="Z67" s="16">
        <f t="shared" si="63"/>
        <v>0</v>
      </c>
      <c r="AA67" s="16">
        <f t="shared" si="64"/>
        <v>0</v>
      </c>
      <c r="AB67" s="16">
        <f t="shared" si="65"/>
        <v>0</v>
      </c>
      <c r="AC67" s="16">
        <f t="shared" ref="AC67:AC78" si="119">IF(SUM(Y67:AB67)=0,0,IF(SUM(Y67:AB67)=20,5,IF(SUM(Y67:AB67)=10,9,3)))</f>
        <v>0</v>
      </c>
      <c r="AD67" s="44" t="str">
        <f t="shared" si="94"/>
        <v/>
      </c>
      <c r="AE67" s="44" t="str">
        <f t="shared" si="95"/>
        <v/>
      </c>
      <c r="AF67" s="44" t="str">
        <f t="shared" si="96"/>
        <v/>
      </c>
      <c r="AG67" s="44" t="str">
        <f t="shared" si="97"/>
        <v/>
      </c>
      <c r="AH67" s="44">
        <f t="shared" si="106"/>
        <v>0</v>
      </c>
      <c r="AI67" s="44">
        <f t="shared" si="107"/>
        <v>0</v>
      </c>
      <c r="AJ67" s="44">
        <f t="shared" si="108"/>
        <v>0</v>
      </c>
      <c r="AK67" s="44">
        <f t="shared" si="109"/>
        <v>0</v>
      </c>
      <c r="AL67" s="44">
        <f t="shared" ref="AL67:AL78" si="120">IF(OR(AH67&gt;1,AI67&gt;1,AJ67&gt;1,AK67&gt;1),1,0)</f>
        <v>0</v>
      </c>
      <c r="AM67" s="44" t="str">
        <f t="shared" si="84"/>
        <v/>
      </c>
      <c r="AN67" s="16">
        <f t="shared" ref="AN67:AN78" si="121">IF(AM67="",0,COUNTIF($AM$7:$AM$66,AM67))</f>
        <v>0</v>
      </c>
      <c r="AO67" s="16" t="str">
        <f t="shared" si="110"/>
        <v/>
      </c>
      <c r="AP67" s="16" t="str">
        <f t="shared" si="111"/>
        <v/>
      </c>
      <c r="AQ67" s="16" t="str">
        <f t="shared" si="112"/>
        <v/>
      </c>
      <c r="AR67" s="16" t="str">
        <f t="shared" si="113"/>
        <v/>
      </c>
      <c r="AX67">
        <v>60</v>
      </c>
      <c r="AY67" t="str">
        <f>IF(ISERROR(VLOOKUP($AX67,申込一覧表_女子!$AH$5:$AN$167,2,0)),"",VLOOKUP($AX67,申込一覧表_女子!$AH$5:$AN$167,2,0))</f>
        <v/>
      </c>
      <c r="AZ67" t="str">
        <f>IF(ISERROR(VLOOKUP($AX67,申込一覧表_女子!$AH$5:$AN$167,7,0)),"",VLOOKUP($AX67,申込一覧表_女子!$AH$5:$AN$167,7,0))</f>
        <v/>
      </c>
      <c r="BA67" t="str">
        <f>IF(ISERROR(VLOOKUP($AX67,申込一覧表_女子!$AO$5:$AP$167,2,0)),"",VLOOKUP($AX67,申込一覧表_女子!$AO$5:$AP$167,2,0))</f>
        <v/>
      </c>
      <c r="BB67" t="str">
        <f>IF(ISERROR(VLOOKUP($AX67,申込一覧表_女子!$AH$5:$AN$167,5,0)),"",VLOOKUP($AX67,申込一覧表_女子!$AH$5:$AN$167,5,0))</f>
        <v/>
      </c>
      <c r="BC67" t="str">
        <f>IF(ISERROR(VLOOKUP($AX67,申込一覧表_女子!$AH$5:$AO$167,9,0)),"",VLOOKUP($AX67,申込一覧表_女子!$AH$5:$AO$167,9,0))</f>
        <v/>
      </c>
      <c r="BD67">
        <f t="shared" si="98"/>
        <v>0</v>
      </c>
      <c r="BE67">
        <f t="shared" si="98"/>
        <v>0</v>
      </c>
      <c r="BF67">
        <f t="shared" si="98"/>
        <v>0</v>
      </c>
      <c r="BG67">
        <f t="shared" si="98"/>
        <v>0</v>
      </c>
      <c r="BH67">
        <f t="shared" si="98"/>
        <v>0</v>
      </c>
      <c r="BI67">
        <f t="shared" si="98"/>
        <v>0</v>
      </c>
      <c r="BJ67">
        <f t="shared" si="98"/>
        <v>0</v>
      </c>
      <c r="BK67">
        <f t="shared" si="98"/>
        <v>0</v>
      </c>
      <c r="BL67">
        <f t="shared" si="98"/>
        <v>0</v>
      </c>
      <c r="BM67">
        <f t="shared" si="98"/>
        <v>0</v>
      </c>
      <c r="BN67">
        <f t="shared" si="98"/>
        <v>0</v>
      </c>
      <c r="BO67">
        <f t="shared" si="98"/>
        <v>0</v>
      </c>
      <c r="BP67" t="str">
        <f t="shared" si="42"/>
        <v/>
      </c>
      <c r="BQ67">
        <f t="shared" si="43"/>
        <v>0</v>
      </c>
      <c r="BR67" t="str">
        <f t="shared" si="50"/>
        <v/>
      </c>
      <c r="CC67">
        <v>60</v>
      </c>
      <c r="CD67" t="str">
        <f>IF(ISERROR(VLOOKUP($CC67,申込一覧表_女子!$AH$6:$AO$75,2,0)),"",VLOOKUP($CC67,申込一覧表_女子!$AH$6:$AO$75,2,0))</f>
        <v/>
      </c>
      <c r="CE67" t="str">
        <f>IF(ISERROR(VLOOKUP($CC67,申込一覧表_女子!$AH$6:$AO$75,7,0)),"",VLOOKUP($CC67,申込一覧表_女子!$AH$6:$AO$75,7,0))</f>
        <v/>
      </c>
      <c r="CF67" t="str">
        <f>IF(ISERROR(VLOOKUP($CC67,申込一覧表_女子!$AH$5:$AP$75,9,0)),"",VLOOKUP($CC67,申込一覧表_女子!$AH$5:$AP$75,9,0))</f>
        <v/>
      </c>
      <c r="CG67" t="str">
        <f>IF(ISERROR(VLOOKUP($CC67,申込一覧表_女子!$AH$6:$AN$75,5,0)),"",VLOOKUP($CC67,申込一覧表_女子!$AH$6:$AN$75,5,0))</f>
        <v/>
      </c>
      <c r="CH67" t="str">
        <f>IF(ISERROR(VLOOKUP($CC67,申込一覧表_女子!$AH$6:$AP$75,8,0)),"",VLOOKUP($CC67,申込一覧表_女子!$AH$6:$AP$75,8,0))</f>
        <v/>
      </c>
      <c r="CI67">
        <f t="shared" si="116"/>
        <v>0</v>
      </c>
      <c r="CJ67">
        <f t="shared" si="114"/>
        <v>0</v>
      </c>
      <c r="CK67">
        <f t="shared" si="114"/>
        <v>0</v>
      </c>
      <c r="CL67">
        <f t="shared" si="114"/>
        <v>0</v>
      </c>
      <c r="CM67">
        <f t="shared" si="114"/>
        <v>0</v>
      </c>
      <c r="CN67">
        <f t="shared" si="114"/>
        <v>0</v>
      </c>
      <c r="CO67">
        <f t="shared" si="114"/>
        <v>0</v>
      </c>
      <c r="CP67">
        <f t="shared" si="114"/>
        <v>0</v>
      </c>
      <c r="CQ67">
        <f t="shared" si="114"/>
        <v>0</v>
      </c>
      <c r="CR67">
        <f t="shared" si="114"/>
        <v>0</v>
      </c>
      <c r="CS67">
        <f t="shared" si="114"/>
        <v>0</v>
      </c>
      <c r="CT67">
        <f t="shared" si="114"/>
        <v>0</v>
      </c>
      <c r="CU67" t="str">
        <f>申込一覧表_女子!AH137</f>
        <v/>
      </c>
      <c r="CV67" t="str">
        <f>IF(ISERROR(VLOOKUP($CU67,申込一覧表_女子!$AH$78:$AN$167,2,0)),"",VLOOKUP($CU67,申込一覧表_女子!$AH$78:$AN$167,2,0))</f>
        <v/>
      </c>
      <c r="CW67" t="str">
        <f>IF(ISERROR(VLOOKUP($CU67,申込一覧表_女子!$AH$78:$AN$167,7,0)),"",VLOOKUP($CU67,申込一覧表_女子!$AH$78:$AN$167,7,0))</f>
        <v xml:space="preserve">  </v>
      </c>
      <c r="CX67" t="str">
        <f>IF(ISERROR(VLOOKUP($CU67,申込一覧表_女子!$AH$78:$AP$167,9,0)),"",VLOOKUP($CU67,申込一覧表_女子!$AH$78:$AP$167,9,0))</f>
        <v/>
      </c>
      <c r="CY67">
        <f>IF(ISERROR(VLOOKUP($CU67,申込一覧表_女子!$AH$78:$AN$167,5,0)),"",VLOOKUP($CU67,申込一覧表_女子!$AH$78:$AN$167,5,0))</f>
        <v>0</v>
      </c>
      <c r="CZ67" t="str">
        <f>IF(ISERROR(VLOOKUP($CU67,申込一覧表_女子!$AH$78:$AO$167,8,0)),"",VLOOKUP($CU67,申込一覧表_女子!$AH$78:$AO$167,8,0))</f>
        <v/>
      </c>
      <c r="DA67">
        <f t="shared" si="117"/>
        <v>0</v>
      </c>
      <c r="DB67">
        <f t="shared" si="117"/>
        <v>0</v>
      </c>
      <c r="DC67">
        <f t="shared" si="115"/>
        <v>0</v>
      </c>
      <c r="DD67">
        <f t="shared" si="115"/>
        <v>0</v>
      </c>
      <c r="DE67">
        <f t="shared" si="115"/>
        <v>0</v>
      </c>
      <c r="DF67">
        <f t="shared" si="115"/>
        <v>0</v>
      </c>
      <c r="DG67">
        <f t="shared" si="115"/>
        <v>0</v>
      </c>
      <c r="DH67">
        <f t="shared" si="115"/>
        <v>0</v>
      </c>
      <c r="DI67">
        <f t="shared" si="115"/>
        <v>0</v>
      </c>
      <c r="DJ67">
        <f t="shared" si="115"/>
        <v>0</v>
      </c>
      <c r="DK67">
        <f t="shared" si="115"/>
        <v>0</v>
      </c>
      <c r="DL67">
        <f t="shared" si="115"/>
        <v>0</v>
      </c>
      <c r="DR67" t="str">
        <f t="shared" si="86"/>
        <v/>
      </c>
    </row>
    <row r="68" spans="1:122" ht="14.25" customHeight="1">
      <c r="A68" s="15" t="str">
        <f t="shared" si="118"/>
        <v/>
      </c>
      <c r="B68" s="15" t="str">
        <f t="shared" si="99"/>
        <v/>
      </c>
      <c r="C68" s="97"/>
      <c r="D68" s="43"/>
      <c r="E68" s="43"/>
      <c r="F68" s="89"/>
      <c r="G68" s="43"/>
      <c r="H68" s="43"/>
      <c r="I68" s="43"/>
      <c r="J68" s="43"/>
      <c r="K68" s="76" t="str">
        <f t="shared" si="100"/>
        <v/>
      </c>
      <c r="L68" s="88" t="str">
        <f t="shared" si="101"/>
        <v/>
      </c>
      <c r="M68" s="88"/>
      <c r="O68" s="16" t="str">
        <f t="shared" si="91"/>
        <v/>
      </c>
      <c r="P68" s="16" t="str">
        <f t="shared" si="92"/>
        <v/>
      </c>
      <c r="Q68" s="16" t="str">
        <f t="shared" si="93"/>
        <v/>
      </c>
      <c r="R68" s="16" t="str">
        <f t="shared" si="24"/>
        <v/>
      </c>
      <c r="S68" s="16"/>
      <c r="T68" s="16">
        <f t="shared" si="102"/>
        <v>0</v>
      </c>
      <c r="U68" s="16">
        <f t="shared" si="103"/>
        <v>0</v>
      </c>
      <c r="V68" s="16">
        <f t="shared" si="104"/>
        <v>0</v>
      </c>
      <c r="W68" s="16">
        <f t="shared" si="105"/>
        <v>0</v>
      </c>
      <c r="X68" s="16">
        <f t="shared" si="75"/>
        <v>0</v>
      </c>
      <c r="Y68" s="16">
        <f t="shared" si="62"/>
        <v>0</v>
      </c>
      <c r="Z68" s="16">
        <f t="shared" si="63"/>
        <v>0</v>
      </c>
      <c r="AA68" s="16">
        <f t="shared" si="64"/>
        <v>0</v>
      </c>
      <c r="AB68" s="16">
        <f t="shared" si="65"/>
        <v>0</v>
      </c>
      <c r="AC68" s="16">
        <f t="shared" si="119"/>
        <v>0</v>
      </c>
      <c r="AD68" s="44" t="str">
        <f t="shared" si="94"/>
        <v/>
      </c>
      <c r="AE68" s="44" t="str">
        <f t="shared" si="95"/>
        <v/>
      </c>
      <c r="AF68" s="44" t="str">
        <f t="shared" si="96"/>
        <v/>
      </c>
      <c r="AG68" s="44" t="str">
        <f t="shared" si="97"/>
        <v/>
      </c>
      <c r="AH68" s="44">
        <f t="shared" si="106"/>
        <v>0</v>
      </c>
      <c r="AI68" s="44">
        <f t="shared" si="107"/>
        <v>0</v>
      </c>
      <c r="AJ68" s="44">
        <f t="shared" si="108"/>
        <v>0</v>
      </c>
      <c r="AK68" s="44">
        <f t="shared" si="109"/>
        <v>0</v>
      </c>
      <c r="AL68" s="44">
        <f t="shared" si="120"/>
        <v>0</v>
      </c>
      <c r="AM68" s="44" t="str">
        <f t="shared" si="84"/>
        <v/>
      </c>
      <c r="AN68" s="16">
        <f t="shared" si="121"/>
        <v>0</v>
      </c>
      <c r="AO68" s="16" t="str">
        <f t="shared" si="110"/>
        <v/>
      </c>
      <c r="AP68" s="16" t="str">
        <f t="shared" si="111"/>
        <v/>
      </c>
      <c r="AQ68" s="16" t="str">
        <f t="shared" si="112"/>
        <v/>
      </c>
      <c r="AR68" s="16" t="str">
        <f t="shared" si="113"/>
        <v/>
      </c>
      <c r="AX68">
        <v>61</v>
      </c>
      <c r="AY68" t="str">
        <f>IF(ISERROR(VLOOKUP($AX68,申込一覧表_女子!$AH$5:$AN$167,2,0)),"",VLOOKUP($AX68,申込一覧表_女子!$AH$5:$AN$167,2,0))</f>
        <v/>
      </c>
      <c r="AZ68" t="str">
        <f>IF(ISERROR(VLOOKUP($AX68,申込一覧表_女子!$AH$5:$AN$167,7,0)),"",VLOOKUP($AX68,申込一覧表_女子!$AH$5:$AN$167,7,0))</f>
        <v/>
      </c>
      <c r="BA68" t="str">
        <f>IF(ISERROR(VLOOKUP($AX68,申込一覧表_女子!$AO$5:$AP$167,2,0)),"",VLOOKUP($AX68,申込一覧表_女子!$AO$5:$AP$167,2,0))</f>
        <v/>
      </c>
      <c r="BB68" t="str">
        <f>IF(ISERROR(VLOOKUP($AX68,申込一覧表_女子!$AH$5:$AN$167,5,0)),"",VLOOKUP($AX68,申込一覧表_女子!$AH$5:$AN$167,5,0))</f>
        <v/>
      </c>
      <c r="BC68" t="str">
        <f>IF(ISERROR(VLOOKUP($AX68,申込一覧表_女子!$AH$5:$AO$167,9,0)),"",VLOOKUP($AX68,申込一覧表_女子!$AH$5:$AO$167,9,0))</f>
        <v/>
      </c>
      <c r="BD68">
        <f t="shared" ref="BD68:BO77" si="122">COUNTIF($AD$7:$AG$66,BD$5&amp;$AY68)</f>
        <v>0</v>
      </c>
      <c r="BE68">
        <f t="shared" si="122"/>
        <v>0</v>
      </c>
      <c r="BF68">
        <f t="shared" si="122"/>
        <v>0</v>
      </c>
      <c r="BG68">
        <f t="shared" si="122"/>
        <v>0</v>
      </c>
      <c r="BH68">
        <f t="shared" si="122"/>
        <v>0</v>
      </c>
      <c r="BI68">
        <f t="shared" si="122"/>
        <v>0</v>
      </c>
      <c r="BJ68">
        <f t="shared" si="122"/>
        <v>0</v>
      </c>
      <c r="BK68">
        <f t="shared" si="122"/>
        <v>0</v>
      </c>
      <c r="BL68">
        <f t="shared" si="122"/>
        <v>0</v>
      </c>
      <c r="BM68">
        <f t="shared" si="122"/>
        <v>0</v>
      </c>
      <c r="BN68">
        <f t="shared" si="122"/>
        <v>0</v>
      </c>
      <c r="BO68">
        <f t="shared" si="122"/>
        <v>0</v>
      </c>
      <c r="BP68" t="str">
        <f t="shared" si="42"/>
        <v/>
      </c>
      <c r="BQ68">
        <f t="shared" si="43"/>
        <v>0</v>
      </c>
      <c r="BR68" t="str">
        <f t="shared" si="50"/>
        <v/>
      </c>
      <c r="CC68">
        <v>61</v>
      </c>
      <c r="CD68" t="str">
        <f>IF(ISERROR(VLOOKUP($CC68,申込一覧表_女子!$AH$6:$AO$75,2,0)),"",VLOOKUP($CC68,申込一覧表_女子!$AH$6:$AO$75,2,0))</f>
        <v/>
      </c>
      <c r="CE68" t="str">
        <f>IF(ISERROR(VLOOKUP($CC68,申込一覧表_女子!$AH$6:$AO$75,7,0)),"",VLOOKUP($CC68,申込一覧表_女子!$AH$6:$AO$75,7,0))</f>
        <v/>
      </c>
      <c r="CF68" t="str">
        <f>IF(ISERROR(VLOOKUP($CC68,申込一覧表_女子!$AH$5:$AP$75,9,0)),"",VLOOKUP($CC68,申込一覧表_女子!$AH$5:$AP$75,9,0))</f>
        <v/>
      </c>
      <c r="CG68" t="str">
        <f>IF(ISERROR(VLOOKUP($CC68,申込一覧表_女子!$AH$6:$AN$75,5,0)),"",VLOOKUP($CC68,申込一覧表_女子!$AH$6:$AN$75,5,0))</f>
        <v/>
      </c>
      <c r="CH68" t="str">
        <f>IF(ISERROR(VLOOKUP($CC68,申込一覧表_女子!$AH$6:$AP$75,8,0)),"",VLOOKUP($CC68,申込一覧表_女子!$AH$6:$AP$75,8,0))</f>
        <v/>
      </c>
      <c r="CI68">
        <f t="shared" si="116"/>
        <v>0</v>
      </c>
      <c r="CJ68">
        <f t="shared" si="114"/>
        <v>0</v>
      </c>
      <c r="CK68">
        <f t="shared" si="114"/>
        <v>0</v>
      </c>
      <c r="CL68">
        <f t="shared" si="114"/>
        <v>0</v>
      </c>
      <c r="CM68">
        <f t="shared" si="114"/>
        <v>0</v>
      </c>
      <c r="CN68">
        <f t="shared" si="114"/>
        <v>0</v>
      </c>
      <c r="CO68">
        <f t="shared" si="114"/>
        <v>0</v>
      </c>
      <c r="CP68">
        <f t="shared" si="114"/>
        <v>0</v>
      </c>
      <c r="CQ68">
        <f t="shared" si="114"/>
        <v>0</v>
      </c>
      <c r="CR68">
        <f t="shared" si="114"/>
        <v>0</v>
      </c>
      <c r="CS68">
        <f t="shared" si="114"/>
        <v>0</v>
      </c>
      <c r="CT68">
        <f t="shared" si="114"/>
        <v>0</v>
      </c>
      <c r="CU68" t="str">
        <f>申込一覧表_女子!AH138</f>
        <v/>
      </c>
      <c r="CV68" t="str">
        <f>IF(ISERROR(VLOOKUP($CU68,申込一覧表_女子!$AH$78:$AN$167,2,0)),"",VLOOKUP($CU68,申込一覧表_女子!$AH$78:$AN$167,2,0))</f>
        <v/>
      </c>
      <c r="CW68" t="str">
        <f>IF(ISERROR(VLOOKUP($CU68,申込一覧表_女子!$AH$78:$AN$167,7,0)),"",VLOOKUP($CU68,申込一覧表_女子!$AH$78:$AN$167,7,0))</f>
        <v xml:space="preserve">  </v>
      </c>
      <c r="CX68" t="str">
        <f>IF(ISERROR(VLOOKUP($CU68,申込一覧表_女子!$AH$78:$AP$167,9,0)),"",VLOOKUP($CU68,申込一覧表_女子!$AH$78:$AP$167,9,0))</f>
        <v/>
      </c>
      <c r="CY68">
        <f>IF(ISERROR(VLOOKUP($CU68,申込一覧表_女子!$AH$78:$AN$167,5,0)),"",VLOOKUP($CU68,申込一覧表_女子!$AH$78:$AN$167,5,0))</f>
        <v>0</v>
      </c>
      <c r="CZ68" t="str">
        <f>IF(ISERROR(VLOOKUP($CU68,申込一覧表_女子!$AH$78:$AO$167,8,0)),"",VLOOKUP($CU68,申込一覧表_女子!$AH$78:$AO$167,8,0))</f>
        <v/>
      </c>
      <c r="DA68">
        <f t="shared" si="117"/>
        <v>0</v>
      </c>
      <c r="DB68">
        <f t="shared" si="117"/>
        <v>0</v>
      </c>
      <c r="DC68">
        <f t="shared" si="115"/>
        <v>0</v>
      </c>
      <c r="DD68">
        <f t="shared" si="115"/>
        <v>0</v>
      </c>
      <c r="DE68">
        <f t="shared" si="115"/>
        <v>0</v>
      </c>
      <c r="DF68">
        <f t="shared" si="115"/>
        <v>0</v>
      </c>
      <c r="DG68">
        <f t="shared" si="115"/>
        <v>0</v>
      </c>
      <c r="DH68">
        <f t="shared" si="115"/>
        <v>0</v>
      </c>
      <c r="DI68">
        <f t="shared" si="115"/>
        <v>0</v>
      </c>
      <c r="DJ68">
        <f t="shared" si="115"/>
        <v>0</v>
      </c>
      <c r="DK68">
        <f t="shared" si="115"/>
        <v>0</v>
      </c>
      <c r="DL68">
        <f t="shared" si="115"/>
        <v>0</v>
      </c>
      <c r="DR68" t="str">
        <f t="shared" si="86"/>
        <v/>
      </c>
    </row>
    <row r="69" spans="1:122" ht="14.25" customHeight="1">
      <c r="A69" s="15" t="str">
        <f t="shared" si="118"/>
        <v/>
      </c>
      <c r="B69" s="15" t="str">
        <f t="shared" si="99"/>
        <v/>
      </c>
      <c r="C69" s="97"/>
      <c r="D69" s="43"/>
      <c r="E69" s="43"/>
      <c r="F69" s="89"/>
      <c r="G69" s="43"/>
      <c r="H69" s="43"/>
      <c r="I69" s="43"/>
      <c r="J69" s="43"/>
      <c r="K69" s="76" t="str">
        <f t="shared" si="100"/>
        <v/>
      </c>
      <c r="L69" s="88" t="str">
        <f t="shared" si="101"/>
        <v/>
      </c>
      <c r="M69" s="88"/>
      <c r="O69" s="16" t="str">
        <f t="shared" si="91"/>
        <v/>
      </c>
      <c r="P69" s="16" t="str">
        <f t="shared" si="92"/>
        <v/>
      </c>
      <c r="Q69" s="16" t="str">
        <f t="shared" si="93"/>
        <v/>
      </c>
      <c r="R69" s="16" t="str">
        <f t="shared" si="24"/>
        <v/>
      </c>
      <c r="S69" s="16"/>
      <c r="T69" s="16">
        <f t="shared" si="102"/>
        <v>0</v>
      </c>
      <c r="U69" s="16">
        <f t="shared" si="103"/>
        <v>0</v>
      </c>
      <c r="V69" s="16">
        <f t="shared" si="104"/>
        <v>0</v>
      </c>
      <c r="W69" s="16">
        <f t="shared" si="105"/>
        <v>0</v>
      </c>
      <c r="X69" s="16">
        <f t="shared" si="75"/>
        <v>0</v>
      </c>
      <c r="Y69" s="16">
        <f t="shared" si="62"/>
        <v>0</v>
      </c>
      <c r="Z69" s="16">
        <f t="shared" si="63"/>
        <v>0</v>
      </c>
      <c r="AA69" s="16">
        <f t="shared" si="64"/>
        <v>0</v>
      </c>
      <c r="AB69" s="16">
        <f t="shared" si="65"/>
        <v>0</v>
      </c>
      <c r="AC69" s="16">
        <f t="shared" si="119"/>
        <v>0</v>
      </c>
      <c r="AD69" s="44" t="str">
        <f t="shared" si="94"/>
        <v/>
      </c>
      <c r="AE69" s="44" t="str">
        <f t="shared" si="95"/>
        <v/>
      </c>
      <c r="AF69" s="44" t="str">
        <f t="shared" si="96"/>
        <v/>
      </c>
      <c r="AG69" s="44" t="str">
        <f t="shared" si="97"/>
        <v/>
      </c>
      <c r="AH69" s="44">
        <f t="shared" si="106"/>
        <v>0</v>
      </c>
      <c r="AI69" s="44">
        <f t="shared" si="107"/>
        <v>0</v>
      </c>
      <c r="AJ69" s="44">
        <f t="shared" si="108"/>
        <v>0</v>
      </c>
      <c r="AK69" s="44">
        <f t="shared" si="109"/>
        <v>0</v>
      </c>
      <c r="AL69" s="44">
        <f t="shared" si="120"/>
        <v>0</v>
      </c>
      <c r="AM69" s="44" t="str">
        <f t="shared" si="84"/>
        <v/>
      </c>
      <c r="AN69" s="16">
        <f t="shared" si="121"/>
        <v>0</v>
      </c>
      <c r="AO69" s="16" t="str">
        <f t="shared" si="110"/>
        <v/>
      </c>
      <c r="AP69" s="16" t="str">
        <f t="shared" si="111"/>
        <v/>
      </c>
      <c r="AQ69" s="16" t="str">
        <f t="shared" si="112"/>
        <v/>
      </c>
      <c r="AR69" s="16" t="str">
        <f t="shared" si="113"/>
        <v/>
      </c>
      <c r="AX69">
        <v>62</v>
      </c>
      <c r="AY69" t="str">
        <f>IF(ISERROR(VLOOKUP($AX69,申込一覧表_女子!$AH$5:$AN$167,2,0)),"",VLOOKUP($AX69,申込一覧表_女子!$AH$5:$AN$167,2,0))</f>
        <v/>
      </c>
      <c r="AZ69" t="str">
        <f>IF(ISERROR(VLOOKUP($AX69,申込一覧表_女子!$AH$5:$AN$167,7,0)),"",VLOOKUP($AX69,申込一覧表_女子!$AH$5:$AN$167,7,0))</f>
        <v/>
      </c>
      <c r="BA69" t="str">
        <f>IF(ISERROR(VLOOKUP($AX69,申込一覧表_女子!$AO$5:$AP$167,2,0)),"",VLOOKUP($AX69,申込一覧表_女子!$AO$5:$AP$167,2,0))</f>
        <v/>
      </c>
      <c r="BB69" t="str">
        <f>IF(ISERROR(VLOOKUP($AX69,申込一覧表_女子!$AH$5:$AN$167,5,0)),"",VLOOKUP($AX69,申込一覧表_女子!$AH$5:$AN$167,5,0))</f>
        <v/>
      </c>
      <c r="BC69" t="str">
        <f>IF(ISERROR(VLOOKUP($AX69,申込一覧表_女子!$AH$5:$AO$167,9,0)),"",VLOOKUP($AX69,申込一覧表_女子!$AH$5:$AO$167,9,0))</f>
        <v/>
      </c>
      <c r="BD69">
        <f t="shared" si="122"/>
        <v>0</v>
      </c>
      <c r="BE69">
        <f t="shared" si="122"/>
        <v>0</v>
      </c>
      <c r="BF69">
        <f t="shared" si="122"/>
        <v>0</v>
      </c>
      <c r="BG69">
        <f t="shared" si="122"/>
        <v>0</v>
      </c>
      <c r="BH69">
        <f t="shared" si="122"/>
        <v>0</v>
      </c>
      <c r="BI69">
        <f t="shared" si="122"/>
        <v>0</v>
      </c>
      <c r="BJ69">
        <f t="shared" si="122"/>
        <v>0</v>
      </c>
      <c r="BK69">
        <f t="shared" si="122"/>
        <v>0</v>
      </c>
      <c r="BL69">
        <f t="shared" si="122"/>
        <v>0</v>
      </c>
      <c r="BM69">
        <f t="shared" si="122"/>
        <v>0</v>
      </c>
      <c r="BN69">
        <f t="shared" si="122"/>
        <v>0</v>
      </c>
      <c r="BO69">
        <f t="shared" si="122"/>
        <v>0</v>
      </c>
      <c r="BP69" t="str">
        <f t="shared" si="42"/>
        <v/>
      </c>
      <c r="BQ69">
        <f t="shared" si="43"/>
        <v>0</v>
      </c>
      <c r="BR69" t="str">
        <f t="shared" si="50"/>
        <v/>
      </c>
      <c r="CC69">
        <v>62</v>
      </c>
      <c r="CD69" t="str">
        <f>IF(ISERROR(VLOOKUP($CC69,申込一覧表_女子!$AH$6:$AO$75,2,0)),"",VLOOKUP($CC69,申込一覧表_女子!$AH$6:$AO$75,2,0))</f>
        <v/>
      </c>
      <c r="CE69" t="str">
        <f>IF(ISERROR(VLOOKUP($CC69,申込一覧表_女子!$AH$6:$AO$75,7,0)),"",VLOOKUP($CC69,申込一覧表_女子!$AH$6:$AO$75,7,0))</f>
        <v/>
      </c>
      <c r="CF69" t="str">
        <f>IF(ISERROR(VLOOKUP($CC69,申込一覧表_女子!$AH$5:$AP$75,9,0)),"",VLOOKUP($CC69,申込一覧表_女子!$AH$5:$AP$75,9,0))</f>
        <v/>
      </c>
      <c r="CG69" t="str">
        <f>IF(ISERROR(VLOOKUP($CC69,申込一覧表_女子!$AH$6:$AN$75,5,0)),"",VLOOKUP($CC69,申込一覧表_女子!$AH$6:$AN$75,5,0))</f>
        <v/>
      </c>
      <c r="CH69" t="str">
        <f>IF(ISERROR(VLOOKUP($CC69,申込一覧表_女子!$AH$6:$AP$75,8,0)),"",VLOOKUP($CC69,申込一覧表_女子!$AH$6:$AP$75,8,0))</f>
        <v/>
      </c>
      <c r="CI69">
        <f t="shared" si="116"/>
        <v>0</v>
      </c>
      <c r="CJ69">
        <f t="shared" si="114"/>
        <v>0</v>
      </c>
      <c r="CK69">
        <f t="shared" si="114"/>
        <v>0</v>
      </c>
      <c r="CL69">
        <f t="shared" si="114"/>
        <v>0</v>
      </c>
      <c r="CM69">
        <f t="shared" si="114"/>
        <v>0</v>
      </c>
      <c r="CN69">
        <f t="shared" si="114"/>
        <v>0</v>
      </c>
      <c r="CO69">
        <f t="shared" si="114"/>
        <v>0</v>
      </c>
      <c r="CP69">
        <f t="shared" si="114"/>
        <v>0</v>
      </c>
      <c r="CQ69">
        <f t="shared" si="114"/>
        <v>0</v>
      </c>
      <c r="CR69">
        <f t="shared" si="114"/>
        <v>0</v>
      </c>
      <c r="CS69">
        <f t="shared" si="114"/>
        <v>0</v>
      </c>
      <c r="CT69">
        <f t="shared" si="114"/>
        <v>0</v>
      </c>
      <c r="CU69" t="str">
        <f>申込一覧表_女子!AH139</f>
        <v/>
      </c>
      <c r="CV69" t="str">
        <f>IF(ISERROR(VLOOKUP($CU69,申込一覧表_女子!$AH$78:$AN$167,2,0)),"",VLOOKUP($CU69,申込一覧表_女子!$AH$78:$AN$167,2,0))</f>
        <v/>
      </c>
      <c r="CW69" t="str">
        <f>IF(ISERROR(VLOOKUP($CU69,申込一覧表_女子!$AH$78:$AN$167,7,0)),"",VLOOKUP($CU69,申込一覧表_女子!$AH$78:$AN$167,7,0))</f>
        <v xml:space="preserve">  </v>
      </c>
      <c r="CX69" t="str">
        <f>IF(ISERROR(VLOOKUP($CU69,申込一覧表_女子!$AH$78:$AP$167,9,0)),"",VLOOKUP($CU69,申込一覧表_女子!$AH$78:$AP$167,9,0))</f>
        <v/>
      </c>
      <c r="CY69">
        <f>IF(ISERROR(VLOOKUP($CU69,申込一覧表_女子!$AH$78:$AN$167,5,0)),"",VLOOKUP($CU69,申込一覧表_女子!$AH$78:$AN$167,5,0))</f>
        <v>0</v>
      </c>
      <c r="CZ69" t="str">
        <f>IF(ISERROR(VLOOKUP($CU69,申込一覧表_女子!$AH$78:$AO$167,8,0)),"",VLOOKUP($CU69,申込一覧表_女子!$AH$78:$AO$167,8,0))</f>
        <v/>
      </c>
      <c r="DA69">
        <f t="shared" si="117"/>
        <v>0</v>
      </c>
      <c r="DB69">
        <f t="shared" si="117"/>
        <v>0</v>
      </c>
      <c r="DC69">
        <f t="shared" si="115"/>
        <v>0</v>
      </c>
      <c r="DD69">
        <f t="shared" si="115"/>
        <v>0</v>
      </c>
      <c r="DE69">
        <f t="shared" si="115"/>
        <v>0</v>
      </c>
      <c r="DF69">
        <f t="shared" si="115"/>
        <v>0</v>
      </c>
      <c r="DG69">
        <f t="shared" si="115"/>
        <v>0</v>
      </c>
      <c r="DH69">
        <f t="shared" si="115"/>
        <v>0</v>
      </c>
      <c r="DI69">
        <f t="shared" si="115"/>
        <v>0</v>
      </c>
      <c r="DJ69">
        <f t="shared" si="115"/>
        <v>0</v>
      </c>
      <c r="DK69">
        <f t="shared" si="115"/>
        <v>0</v>
      </c>
      <c r="DL69">
        <f t="shared" si="115"/>
        <v>0</v>
      </c>
      <c r="DR69" t="str">
        <f t="shared" si="86"/>
        <v/>
      </c>
    </row>
    <row r="70" spans="1:122" ht="14.25" customHeight="1">
      <c r="A70" s="15" t="str">
        <f t="shared" si="118"/>
        <v/>
      </c>
      <c r="B70" s="15" t="str">
        <f t="shared" si="99"/>
        <v/>
      </c>
      <c r="C70" s="97"/>
      <c r="D70" s="43"/>
      <c r="E70" s="43"/>
      <c r="F70" s="89"/>
      <c r="G70" s="43"/>
      <c r="H70" s="43"/>
      <c r="I70" s="43"/>
      <c r="J70" s="43"/>
      <c r="K70" s="76" t="str">
        <f t="shared" si="100"/>
        <v/>
      </c>
      <c r="L70" s="88" t="str">
        <f t="shared" si="101"/>
        <v/>
      </c>
      <c r="M70" s="88"/>
      <c r="O70" s="16" t="str">
        <f t="shared" si="91"/>
        <v/>
      </c>
      <c r="P70" s="16" t="str">
        <f t="shared" si="92"/>
        <v/>
      </c>
      <c r="Q70" s="16" t="str">
        <f t="shared" si="93"/>
        <v/>
      </c>
      <c r="R70" s="16" t="str">
        <f t="shared" si="24"/>
        <v/>
      </c>
      <c r="S70" s="16"/>
      <c r="T70" s="16">
        <f t="shared" si="102"/>
        <v>0</v>
      </c>
      <c r="U70" s="16">
        <f t="shared" si="103"/>
        <v>0</v>
      </c>
      <c r="V70" s="16">
        <f t="shared" si="104"/>
        <v>0</v>
      </c>
      <c r="W70" s="16">
        <f t="shared" si="105"/>
        <v>0</v>
      </c>
      <c r="X70" s="16">
        <f t="shared" si="75"/>
        <v>0</v>
      </c>
      <c r="Y70" s="16">
        <f t="shared" si="62"/>
        <v>0</v>
      </c>
      <c r="Z70" s="16">
        <f t="shared" si="63"/>
        <v>0</v>
      </c>
      <c r="AA70" s="16">
        <f t="shared" si="64"/>
        <v>0</v>
      </c>
      <c r="AB70" s="16">
        <f t="shared" si="65"/>
        <v>0</v>
      </c>
      <c r="AC70" s="16">
        <f t="shared" si="119"/>
        <v>0</v>
      </c>
      <c r="AD70" s="44" t="str">
        <f t="shared" si="94"/>
        <v/>
      </c>
      <c r="AE70" s="44" t="str">
        <f t="shared" si="95"/>
        <v/>
      </c>
      <c r="AF70" s="44" t="str">
        <f t="shared" si="96"/>
        <v/>
      </c>
      <c r="AG70" s="44" t="str">
        <f t="shared" si="97"/>
        <v/>
      </c>
      <c r="AH70" s="44">
        <f t="shared" si="106"/>
        <v>0</v>
      </c>
      <c r="AI70" s="44">
        <f t="shared" si="107"/>
        <v>0</v>
      </c>
      <c r="AJ70" s="44">
        <f t="shared" si="108"/>
        <v>0</v>
      </c>
      <c r="AK70" s="44">
        <f t="shared" si="109"/>
        <v>0</v>
      </c>
      <c r="AL70" s="44">
        <f t="shared" si="120"/>
        <v>0</v>
      </c>
      <c r="AM70" s="44" t="str">
        <f t="shared" si="84"/>
        <v/>
      </c>
      <c r="AN70" s="16">
        <f t="shared" si="121"/>
        <v>0</v>
      </c>
      <c r="AO70" s="16" t="str">
        <f t="shared" si="110"/>
        <v/>
      </c>
      <c r="AP70" s="16" t="str">
        <f t="shared" si="111"/>
        <v/>
      </c>
      <c r="AQ70" s="16" t="str">
        <f t="shared" si="112"/>
        <v/>
      </c>
      <c r="AR70" s="16" t="str">
        <f t="shared" si="113"/>
        <v/>
      </c>
      <c r="AX70">
        <v>63</v>
      </c>
      <c r="AY70" t="str">
        <f>IF(ISERROR(VLOOKUP($AX70,申込一覧表_女子!$AH$5:$AN$167,2,0)),"",VLOOKUP($AX70,申込一覧表_女子!$AH$5:$AN$167,2,0))</f>
        <v/>
      </c>
      <c r="AZ70" t="str">
        <f>IF(ISERROR(VLOOKUP($AX70,申込一覧表_女子!$AH$5:$AN$167,7,0)),"",VLOOKUP($AX70,申込一覧表_女子!$AH$5:$AN$167,7,0))</f>
        <v/>
      </c>
      <c r="BA70" t="str">
        <f>IF(ISERROR(VLOOKUP($AX70,申込一覧表_女子!$AO$5:$AP$167,2,0)),"",VLOOKUP($AX70,申込一覧表_女子!$AO$5:$AP$167,2,0))</f>
        <v/>
      </c>
      <c r="BB70" t="str">
        <f>IF(ISERROR(VLOOKUP($AX70,申込一覧表_女子!$AH$5:$AN$167,5,0)),"",VLOOKUP($AX70,申込一覧表_女子!$AH$5:$AN$167,5,0))</f>
        <v/>
      </c>
      <c r="BC70" t="str">
        <f>IF(ISERROR(VLOOKUP($AX70,申込一覧表_女子!$AH$5:$AO$167,9,0)),"",VLOOKUP($AX70,申込一覧表_女子!$AH$5:$AO$167,9,0))</f>
        <v/>
      </c>
      <c r="BD70">
        <f t="shared" si="122"/>
        <v>0</v>
      </c>
      <c r="BE70">
        <f t="shared" si="122"/>
        <v>0</v>
      </c>
      <c r="BF70">
        <f t="shared" si="122"/>
        <v>0</v>
      </c>
      <c r="BG70">
        <f t="shared" si="122"/>
        <v>0</v>
      </c>
      <c r="BH70">
        <f t="shared" si="122"/>
        <v>0</v>
      </c>
      <c r="BI70">
        <f t="shared" si="122"/>
        <v>0</v>
      </c>
      <c r="BJ70">
        <f t="shared" si="122"/>
        <v>0</v>
      </c>
      <c r="BK70">
        <f t="shared" si="122"/>
        <v>0</v>
      </c>
      <c r="BL70">
        <f t="shared" si="122"/>
        <v>0</v>
      </c>
      <c r="BM70">
        <f t="shared" si="122"/>
        <v>0</v>
      </c>
      <c r="BN70">
        <f t="shared" si="122"/>
        <v>0</v>
      </c>
      <c r="BO70">
        <f t="shared" si="122"/>
        <v>0</v>
      </c>
      <c r="BP70" t="str">
        <f t="shared" si="42"/>
        <v/>
      </c>
      <c r="BQ70">
        <f t="shared" si="43"/>
        <v>0</v>
      </c>
      <c r="BR70" t="str">
        <f t="shared" si="50"/>
        <v/>
      </c>
      <c r="CC70">
        <v>63</v>
      </c>
      <c r="CD70" t="str">
        <f>IF(ISERROR(VLOOKUP($CC70,申込一覧表_女子!$AH$6:$AO$75,2,0)),"",VLOOKUP($CC70,申込一覧表_女子!$AH$6:$AO$75,2,0))</f>
        <v/>
      </c>
      <c r="CE70" t="str">
        <f>IF(ISERROR(VLOOKUP($CC70,申込一覧表_女子!$AH$6:$AO$75,7,0)),"",VLOOKUP($CC70,申込一覧表_女子!$AH$6:$AO$75,7,0))</f>
        <v/>
      </c>
      <c r="CF70" t="str">
        <f>IF(ISERROR(VLOOKUP($CC70,申込一覧表_女子!$AH$5:$AP$75,9,0)),"",VLOOKUP($CC70,申込一覧表_女子!$AH$5:$AP$75,9,0))</f>
        <v/>
      </c>
      <c r="CG70" t="str">
        <f>IF(ISERROR(VLOOKUP($CC70,申込一覧表_女子!$AH$6:$AN$75,5,0)),"",VLOOKUP($CC70,申込一覧表_女子!$AH$6:$AN$75,5,0))</f>
        <v/>
      </c>
      <c r="CH70" t="str">
        <f>IF(ISERROR(VLOOKUP($CC70,申込一覧表_女子!$AH$6:$AP$75,8,0)),"",VLOOKUP($CC70,申込一覧表_女子!$AH$6:$AP$75,8,0))</f>
        <v/>
      </c>
      <c r="CI70">
        <f t="shared" si="116"/>
        <v>0</v>
      </c>
      <c r="CJ70">
        <f t="shared" si="114"/>
        <v>0</v>
      </c>
      <c r="CK70">
        <f t="shared" si="114"/>
        <v>0</v>
      </c>
      <c r="CL70">
        <f t="shared" si="114"/>
        <v>0</v>
      </c>
      <c r="CM70">
        <f t="shared" si="114"/>
        <v>0</v>
      </c>
      <c r="CN70">
        <f t="shared" si="114"/>
        <v>0</v>
      </c>
      <c r="CO70">
        <f t="shared" si="114"/>
        <v>0</v>
      </c>
      <c r="CP70">
        <f t="shared" si="114"/>
        <v>0</v>
      </c>
      <c r="CQ70">
        <f t="shared" si="114"/>
        <v>0</v>
      </c>
      <c r="CR70">
        <f t="shared" si="114"/>
        <v>0</v>
      </c>
      <c r="CS70">
        <f t="shared" si="114"/>
        <v>0</v>
      </c>
      <c r="CT70">
        <f t="shared" si="114"/>
        <v>0</v>
      </c>
      <c r="CU70" t="str">
        <f>申込一覧表_女子!AH140</f>
        <v/>
      </c>
      <c r="CV70" t="str">
        <f>IF(ISERROR(VLOOKUP($CU70,申込一覧表_女子!$AH$78:$AN$167,2,0)),"",VLOOKUP($CU70,申込一覧表_女子!$AH$78:$AN$167,2,0))</f>
        <v/>
      </c>
      <c r="CW70" t="str">
        <f>IF(ISERROR(VLOOKUP($CU70,申込一覧表_女子!$AH$78:$AN$167,7,0)),"",VLOOKUP($CU70,申込一覧表_女子!$AH$78:$AN$167,7,0))</f>
        <v xml:space="preserve">  </v>
      </c>
      <c r="CX70" t="str">
        <f>IF(ISERROR(VLOOKUP($CU70,申込一覧表_女子!$AH$78:$AP$167,9,0)),"",VLOOKUP($CU70,申込一覧表_女子!$AH$78:$AP$167,9,0))</f>
        <v/>
      </c>
      <c r="CY70">
        <f>IF(ISERROR(VLOOKUP($CU70,申込一覧表_女子!$AH$78:$AN$167,5,0)),"",VLOOKUP($CU70,申込一覧表_女子!$AH$78:$AN$167,5,0))</f>
        <v>0</v>
      </c>
      <c r="CZ70" t="str">
        <f>IF(ISERROR(VLOOKUP($CU70,申込一覧表_女子!$AH$78:$AO$167,8,0)),"",VLOOKUP($CU70,申込一覧表_女子!$AH$78:$AO$167,8,0))</f>
        <v/>
      </c>
      <c r="DA70">
        <f t="shared" si="117"/>
        <v>0</v>
      </c>
      <c r="DB70">
        <f t="shared" si="117"/>
        <v>0</v>
      </c>
      <c r="DC70">
        <f t="shared" si="115"/>
        <v>0</v>
      </c>
      <c r="DD70">
        <f t="shared" si="115"/>
        <v>0</v>
      </c>
      <c r="DE70">
        <f t="shared" si="115"/>
        <v>0</v>
      </c>
      <c r="DF70">
        <f t="shared" si="115"/>
        <v>0</v>
      </c>
      <c r="DG70">
        <f t="shared" si="115"/>
        <v>0</v>
      </c>
      <c r="DH70">
        <f t="shared" si="115"/>
        <v>0</v>
      </c>
      <c r="DI70">
        <f t="shared" si="115"/>
        <v>0</v>
      </c>
      <c r="DJ70">
        <f t="shared" si="115"/>
        <v>0</v>
      </c>
      <c r="DK70">
        <f t="shared" si="115"/>
        <v>0</v>
      </c>
      <c r="DL70">
        <f t="shared" si="115"/>
        <v>0</v>
      </c>
      <c r="DR70" t="str">
        <f t="shared" si="86"/>
        <v/>
      </c>
    </row>
    <row r="71" spans="1:122" ht="14.25" customHeight="1">
      <c r="A71" s="15" t="str">
        <f t="shared" si="118"/>
        <v/>
      </c>
      <c r="B71" s="15" t="str">
        <f t="shared" si="99"/>
        <v/>
      </c>
      <c r="C71" s="97"/>
      <c r="D71" s="43"/>
      <c r="E71" s="43"/>
      <c r="F71" s="89"/>
      <c r="G71" s="43"/>
      <c r="H71" s="43"/>
      <c r="I71" s="43"/>
      <c r="J71" s="43"/>
      <c r="K71" s="76" t="str">
        <f t="shared" si="100"/>
        <v/>
      </c>
      <c r="L71" s="88" t="str">
        <f t="shared" si="101"/>
        <v/>
      </c>
      <c r="M71" s="88"/>
      <c r="O71" s="16" t="str">
        <f t="shared" si="91"/>
        <v/>
      </c>
      <c r="P71" s="16" t="str">
        <f t="shared" si="92"/>
        <v/>
      </c>
      <c r="Q71" s="16" t="str">
        <f t="shared" si="93"/>
        <v/>
      </c>
      <c r="R71" s="16" t="str">
        <f t="shared" si="24"/>
        <v/>
      </c>
      <c r="S71" s="16"/>
      <c r="T71" s="16">
        <f t="shared" si="102"/>
        <v>0</v>
      </c>
      <c r="U71" s="16">
        <f t="shared" si="103"/>
        <v>0</v>
      </c>
      <c r="V71" s="16">
        <f t="shared" si="104"/>
        <v>0</v>
      </c>
      <c r="W71" s="16">
        <f t="shared" si="105"/>
        <v>0</v>
      </c>
      <c r="X71" s="16">
        <f t="shared" si="75"/>
        <v>0</v>
      </c>
      <c r="Y71" s="16">
        <f t="shared" si="62"/>
        <v>0</v>
      </c>
      <c r="Z71" s="16">
        <f t="shared" si="63"/>
        <v>0</v>
      </c>
      <c r="AA71" s="16">
        <f t="shared" si="64"/>
        <v>0</v>
      </c>
      <c r="AB71" s="16">
        <f t="shared" si="65"/>
        <v>0</v>
      </c>
      <c r="AC71" s="16">
        <f t="shared" si="119"/>
        <v>0</v>
      </c>
      <c r="AD71" s="44" t="str">
        <f t="shared" si="94"/>
        <v/>
      </c>
      <c r="AE71" s="44" t="str">
        <f t="shared" si="95"/>
        <v/>
      </c>
      <c r="AF71" s="44" t="str">
        <f t="shared" si="96"/>
        <v/>
      </c>
      <c r="AG71" s="44" t="str">
        <f t="shared" si="97"/>
        <v/>
      </c>
      <c r="AH71" s="44">
        <f t="shared" si="106"/>
        <v>0</v>
      </c>
      <c r="AI71" s="44">
        <f t="shared" si="107"/>
        <v>0</v>
      </c>
      <c r="AJ71" s="44">
        <f t="shared" si="108"/>
        <v>0</v>
      </c>
      <c r="AK71" s="44">
        <f t="shared" si="109"/>
        <v>0</v>
      </c>
      <c r="AL71" s="44">
        <f t="shared" si="120"/>
        <v>0</v>
      </c>
      <c r="AM71" s="44" t="str">
        <f t="shared" ref="AM71:AM78" si="123">IF(D71="","",TEXT(O71,"00")&amp;C71)</f>
        <v/>
      </c>
      <c r="AN71" s="16">
        <f t="shared" si="121"/>
        <v>0</v>
      </c>
      <c r="AO71" s="16" t="str">
        <f t="shared" si="110"/>
        <v/>
      </c>
      <c r="AP71" s="16" t="str">
        <f t="shared" si="111"/>
        <v/>
      </c>
      <c r="AQ71" s="16" t="str">
        <f t="shared" si="112"/>
        <v/>
      </c>
      <c r="AR71" s="16" t="str">
        <f t="shared" si="113"/>
        <v/>
      </c>
      <c r="AX71">
        <v>64</v>
      </c>
      <c r="AY71" t="str">
        <f>IF(ISERROR(VLOOKUP($AX71,申込一覧表_女子!$AH$5:$AN$167,2,0)),"",VLOOKUP($AX71,申込一覧表_女子!$AH$5:$AN$167,2,0))</f>
        <v/>
      </c>
      <c r="AZ71" t="str">
        <f>IF(ISERROR(VLOOKUP($AX71,申込一覧表_女子!$AH$5:$AN$167,7,0)),"",VLOOKUP($AX71,申込一覧表_女子!$AH$5:$AN$167,7,0))</f>
        <v/>
      </c>
      <c r="BA71" t="str">
        <f>IF(ISERROR(VLOOKUP($AX71,申込一覧表_女子!$AO$5:$AP$167,2,0)),"",VLOOKUP($AX71,申込一覧表_女子!$AO$5:$AP$167,2,0))</f>
        <v/>
      </c>
      <c r="BB71" t="str">
        <f>IF(ISERROR(VLOOKUP($AX71,申込一覧表_女子!$AH$5:$AN$167,5,0)),"",VLOOKUP($AX71,申込一覧表_女子!$AH$5:$AN$167,5,0))</f>
        <v/>
      </c>
      <c r="BC71" t="str">
        <f>IF(ISERROR(VLOOKUP($AX71,申込一覧表_女子!$AH$5:$AO$167,9,0)),"",VLOOKUP($AX71,申込一覧表_女子!$AH$5:$AO$167,9,0))</f>
        <v/>
      </c>
      <c r="BD71">
        <f t="shared" si="122"/>
        <v>0</v>
      </c>
      <c r="BE71">
        <f t="shared" si="122"/>
        <v>0</v>
      </c>
      <c r="BF71">
        <f t="shared" si="122"/>
        <v>0</v>
      </c>
      <c r="BG71">
        <f t="shared" si="122"/>
        <v>0</v>
      </c>
      <c r="BH71">
        <f t="shared" si="122"/>
        <v>0</v>
      </c>
      <c r="BI71">
        <f t="shared" si="122"/>
        <v>0</v>
      </c>
      <c r="BJ71">
        <f t="shared" si="122"/>
        <v>0</v>
      </c>
      <c r="BK71">
        <f t="shared" si="122"/>
        <v>0</v>
      </c>
      <c r="BL71">
        <f t="shared" si="122"/>
        <v>0</v>
      </c>
      <c r="BM71">
        <f t="shared" si="122"/>
        <v>0</v>
      </c>
      <c r="BN71">
        <f t="shared" si="122"/>
        <v>0</v>
      </c>
      <c r="BO71">
        <f t="shared" si="122"/>
        <v>0</v>
      </c>
      <c r="BP71" t="str">
        <f t="shared" si="42"/>
        <v/>
      </c>
      <c r="BQ71">
        <f t="shared" si="43"/>
        <v>0</v>
      </c>
      <c r="BR71" t="str">
        <f t="shared" si="50"/>
        <v/>
      </c>
      <c r="CC71">
        <v>64</v>
      </c>
      <c r="CD71" t="str">
        <f>IF(ISERROR(VLOOKUP($CC71,申込一覧表_女子!$AH$6:$AO$75,2,0)),"",VLOOKUP($CC71,申込一覧表_女子!$AH$6:$AO$75,2,0))</f>
        <v/>
      </c>
      <c r="CE71" t="str">
        <f>IF(ISERROR(VLOOKUP($CC71,申込一覧表_女子!$AH$6:$AO$75,7,0)),"",VLOOKUP($CC71,申込一覧表_女子!$AH$6:$AO$75,7,0))</f>
        <v/>
      </c>
      <c r="CF71" t="str">
        <f>IF(ISERROR(VLOOKUP($CC71,申込一覧表_女子!$AH$5:$AP$75,9,0)),"",VLOOKUP($CC71,申込一覧表_女子!$AH$5:$AP$75,9,0))</f>
        <v/>
      </c>
      <c r="CG71" t="str">
        <f>IF(ISERROR(VLOOKUP($CC71,申込一覧表_女子!$AH$6:$AN$75,5,0)),"",VLOOKUP($CC71,申込一覧表_女子!$AH$6:$AN$75,5,0))</f>
        <v/>
      </c>
      <c r="CH71" t="str">
        <f>IF(ISERROR(VLOOKUP($CC71,申込一覧表_女子!$AH$6:$AP$75,8,0)),"",VLOOKUP($CC71,申込一覧表_女子!$AH$6:$AP$75,8,0))</f>
        <v/>
      </c>
      <c r="CI71">
        <f t="shared" si="116"/>
        <v>0</v>
      </c>
      <c r="CJ71">
        <f t="shared" si="114"/>
        <v>0</v>
      </c>
      <c r="CK71">
        <f t="shared" si="114"/>
        <v>0</v>
      </c>
      <c r="CL71">
        <f t="shared" si="114"/>
        <v>0</v>
      </c>
      <c r="CM71">
        <f t="shared" si="114"/>
        <v>0</v>
      </c>
      <c r="CN71">
        <f t="shared" si="114"/>
        <v>0</v>
      </c>
      <c r="CO71">
        <f t="shared" si="114"/>
        <v>0</v>
      </c>
      <c r="CP71">
        <f t="shared" si="114"/>
        <v>0</v>
      </c>
      <c r="CQ71">
        <f t="shared" si="114"/>
        <v>0</v>
      </c>
      <c r="CR71">
        <f t="shared" si="114"/>
        <v>0</v>
      </c>
      <c r="CS71">
        <f t="shared" si="114"/>
        <v>0</v>
      </c>
      <c r="CT71">
        <f t="shared" si="114"/>
        <v>0</v>
      </c>
      <c r="CU71" t="str">
        <f>申込一覧表_女子!AH141</f>
        <v/>
      </c>
      <c r="CV71" t="str">
        <f>IF(ISERROR(VLOOKUP($CU71,申込一覧表_女子!$AH$78:$AN$167,2,0)),"",VLOOKUP($CU71,申込一覧表_女子!$AH$78:$AN$167,2,0))</f>
        <v/>
      </c>
      <c r="CW71" t="str">
        <f>IF(ISERROR(VLOOKUP($CU71,申込一覧表_女子!$AH$78:$AN$167,7,0)),"",VLOOKUP($CU71,申込一覧表_女子!$AH$78:$AN$167,7,0))</f>
        <v xml:space="preserve">  </v>
      </c>
      <c r="CX71" t="str">
        <f>IF(ISERROR(VLOOKUP($CU71,申込一覧表_女子!$AH$78:$AP$167,9,0)),"",VLOOKUP($CU71,申込一覧表_女子!$AH$78:$AP$167,9,0))</f>
        <v/>
      </c>
      <c r="CY71">
        <f>IF(ISERROR(VLOOKUP($CU71,申込一覧表_女子!$AH$78:$AN$167,5,0)),"",VLOOKUP($CU71,申込一覧表_女子!$AH$78:$AN$167,5,0))</f>
        <v>0</v>
      </c>
      <c r="CZ71" t="str">
        <f>IF(ISERROR(VLOOKUP($CU71,申込一覧表_女子!$AH$78:$AO$167,8,0)),"",VLOOKUP($CU71,申込一覧表_女子!$AH$78:$AO$167,8,0))</f>
        <v/>
      </c>
      <c r="DA71">
        <f t="shared" si="117"/>
        <v>0</v>
      </c>
      <c r="DB71">
        <f t="shared" si="117"/>
        <v>0</v>
      </c>
      <c r="DC71">
        <f t="shared" si="115"/>
        <v>0</v>
      </c>
      <c r="DD71">
        <f t="shared" si="115"/>
        <v>0</v>
      </c>
      <c r="DE71">
        <f t="shared" si="115"/>
        <v>0</v>
      </c>
      <c r="DF71">
        <f t="shared" si="115"/>
        <v>0</v>
      </c>
      <c r="DG71">
        <f t="shared" si="115"/>
        <v>0</v>
      </c>
      <c r="DH71">
        <f t="shared" si="115"/>
        <v>0</v>
      </c>
      <c r="DI71">
        <f t="shared" si="115"/>
        <v>0</v>
      </c>
      <c r="DJ71">
        <f t="shared" si="115"/>
        <v>0</v>
      </c>
      <c r="DK71">
        <f t="shared" si="115"/>
        <v>0</v>
      </c>
      <c r="DL71">
        <f t="shared" si="115"/>
        <v>0</v>
      </c>
      <c r="DR71" t="str">
        <f t="shared" ref="DR71:DR102" si="124">IF(C71="","",VLOOKUP(C71,$DS$7:$DT$13,2,1))</f>
        <v/>
      </c>
    </row>
    <row r="72" spans="1:122" ht="14.25" customHeight="1">
      <c r="A72" s="15" t="str">
        <f t="shared" si="118"/>
        <v/>
      </c>
      <c r="B72" s="15" t="str">
        <f t="shared" si="99"/>
        <v/>
      </c>
      <c r="C72" s="97"/>
      <c r="D72" s="43"/>
      <c r="E72" s="43"/>
      <c r="F72" s="89"/>
      <c r="G72" s="43"/>
      <c r="H72" s="43"/>
      <c r="I72" s="43"/>
      <c r="J72" s="43"/>
      <c r="K72" s="76" t="str">
        <f t="shared" si="100"/>
        <v/>
      </c>
      <c r="L72" s="88" t="str">
        <f t="shared" si="101"/>
        <v/>
      </c>
      <c r="M72" s="88"/>
      <c r="O72" s="16" t="str">
        <f t="shared" si="91"/>
        <v/>
      </c>
      <c r="P72" s="16" t="str">
        <f t="shared" si="92"/>
        <v/>
      </c>
      <c r="Q72" s="16" t="str">
        <f t="shared" si="93"/>
        <v/>
      </c>
      <c r="R72" s="16" t="str">
        <f t="shared" ref="R72:R78" si="125">IF($D72="","",IF(D72="フリッパーリレー",400,200))</f>
        <v/>
      </c>
      <c r="S72" s="16"/>
      <c r="T72" s="16">
        <f t="shared" si="102"/>
        <v>0</v>
      </c>
      <c r="U72" s="16">
        <f t="shared" si="103"/>
        <v>0</v>
      </c>
      <c r="V72" s="16">
        <f t="shared" si="104"/>
        <v>0</v>
      </c>
      <c r="W72" s="16">
        <f t="shared" si="105"/>
        <v>0</v>
      </c>
      <c r="X72" s="16">
        <f t="shared" si="75"/>
        <v>0</v>
      </c>
      <c r="Y72" s="16">
        <f t="shared" si="62"/>
        <v>0</v>
      </c>
      <c r="Z72" s="16">
        <f t="shared" si="63"/>
        <v>0</v>
      </c>
      <c r="AA72" s="16">
        <f t="shared" si="64"/>
        <v>0</v>
      </c>
      <c r="AB72" s="16">
        <f t="shared" si="65"/>
        <v>0</v>
      </c>
      <c r="AC72" s="16">
        <f t="shared" si="119"/>
        <v>0</v>
      </c>
      <c r="AD72" s="44" t="str">
        <f t="shared" si="94"/>
        <v/>
      </c>
      <c r="AE72" s="44" t="str">
        <f t="shared" si="95"/>
        <v/>
      </c>
      <c r="AF72" s="44" t="str">
        <f t="shared" si="96"/>
        <v/>
      </c>
      <c r="AG72" s="44" t="str">
        <f t="shared" si="97"/>
        <v/>
      </c>
      <c r="AH72" s="44">
        <f t="shared" si="106"/>
        <v>0</v>
      </c>
      <c r="AI72" s="44">
        <f t="shared" si="107"/>
        <v>0</v>
      </c>
      <c r="AJ72" s="44">
        <f t="shared" si="108"/>
        <v>0</v>
      </c>
      <c r="AK72" s="44">
        <f t="shared" si="109"/>
        <v>0</v>
      </c>
      <c r="AL72" s="44">
        <f t="shared" si="120"/>
        <v>0</v>
      </c>
      <c r="AM72" s="44" t="str">
        <f t="shared" si="123"/>
        <v/>
      </c>
      <c r="AN72" s="16">
        <f t="shared" si="121"/>
        <v>0</v>
      </c>
      <c r="AO72" s="16" t="str">
        <f t="shared" si="110"/>
        <v/>
      </c>
      <c r="AP72" s="16" t="str">
        <f t="shared" si="111"/>
        <v/>
      </c>
      <c r="AQ72" s="16" t="str">
        <f t="shared" si="112"/>
        <v/>
      </c>
      <c r="AR72" s="16" t="str">
        <f t="shared" si="113"/>
        <v/>
      </c>
      <c r="AX72">
        <v>65</v>
      </c>
      <c r="AY72" t="str">
        <f>IF(ISERROR(VLOOKUP($AX72,申込一覧表_女子!$AH$5:$AN$167,2,0)),"",VLOOKUP($AX72,申込一覧表_女子!$AH$5:$AN$167,2,0))</f>
        <v/>
      </c>
      <c r="AZ72" t="str">
        <f>IF(ISERROR(VLOOKUP($AX72,申込一覧表_女子!$AH$5:$AN$167,7,0)),"",VLOOKUP($AX72,申込一覧表_女子!$AH$5:$AN$167,7,0))</f>
        <v/>
      </c>
      <c r="BA72" t="str">
        <f>IF(ISERROR(VLOOKUP($AX72,申込一覧表_女子!$AO$5:$AP$167,2,0)),"",VLOOKUP($AX72,申込一覧表_女子!$AO$5:$AP$167,2,0))</f>
        <v/>
      </c>
      <c r="BB72" t="str">
        <f>IF(ISERROR(VLOOKUP($AX72,申込一覧表_女子!$AH$5:$AN$167,5,0)),"",VLOOKUP($AX72,申込一覧表_女子!$AH$5:$AN$167,5,0))</f>
        <v/>
      </c>
      <c r="BC72" t="str">
        <f>IF(ISERROR(VLOOKUP($AX72,申込一覧表_女子!$AH$5:$AO$167,9,0)),"",VLOOKUP($AX72,申込一覧表_女子!$AH$5:$AO$167,9,0))</f>
        <v/>
      </c>
      <c r="BD72">
        <f t="shared" si="122"/>
        <v>0</v>
      </c>
      <c r="BE72">
        <f t="shared" si="122"/>
        <v>0</v>
      </c>
      <c r="BF72">
        <f t="shared" si="122"/>
        <v>0</v>
      </c>
      <c r="BG72">
        <f t="shared" si="122"/>
        <v>0</v>
      </c>
      <c r="BH72">
        <f t="shared" si="122"/>
        <v>0</v>
      </c>
      <c r="BI72">
        <f t="shared" si="122"/>
        <v>0</v>
      </c>
      <c r="BJ72">
        <f t="shared" si="122"/>
        <v>0</v>
      </c>
      <c r="BK72">
        <f t="shared" si="122"/>
        <v>0</v>
      </c>
      <c r="BL72">
        <f t="shared" si="122"/>
        <v>0</v>
      </c>
      <c r="BM72">
        <f t="shared" si="122"/>
        <v>0</v>
      </c>
      <c r="BN72">
        <f t="shared" si="122"/>
        <v>0</v>
      </c>
      <c r="BO72">
        <f t="shared" si="122"/>
        <v>0</v>
      </c>
      <c r="BP72" t="str">
        <f t="shared" si="42"/>
        <v/>
      </c>
      <c r="BQ72">
        <f t="shared" si="43"/>
        <v>0</v>
      </c>
      <c r="BR72" t="str">
        <f t="shared" si="50"/>
        <v/>
      </c>
      <c r="CC72">
        <v>65</v>
      </c>
      <c r="CD72" t="str">
        <f>IF(ISERROR(VLOOKUP($CC72,申込一覧表_女子!$AH$6:$AO$75,2,0)),"",VLOOKUP($CC72,申込一覧表_女子!$AH$6:$AO$75,2,0))</f>
        <v/>
      </c>
      <c r="CE72" t="str">
        <f>IF(ISERROR(VLOOKUP($CC72,申込一覧表_女子!$AH$6:$AO$75,7,0)),"",VLOOKUP($CC72,申込一覧表_女子!$AH$6:$AO$75,7,0))</f>
        <v/>
      </c>
      <c r="CF72" t="str">
        <f>IF(ISERROR(VLOOKUP($CC72,申込一覧表_女子!$AH$5:$AP$75,9,0)),"",VLOOKUP($CC72,申込一覧表_女子!$AH$5:$AP$75,9,0))</f>
        <v/>
      </c>
      <c r="CG72" t="str">
        <f>IF(ISERROR(VLOOKUP($CC72,申込一覧表_女子!$AH$6:$AN$75,5,0)),"",VLOOKUP($CC72,申込一覧表_女子!$AH$6:$AN$75,5,0))</f>
        <v/>
      </c>
      <c r="CH72" t="str">
        <f>IF(ISERROR(VLOOKUP($CC72,申込一覧表_女子!$AH$6:$AP$75,8,0)),"",VLOOKUP($CC72,申込一覧表_女子!$AH$6:$AP$75,8,0))</f>
        <v/>
      </c>
      <c r="CI72">
        <f t="shared" si="116"/>
        <v>0</v>
      </c>
      <c r="CJ72">
        <f t="shared" si="114"/>
        <v>0</v>
      </c>
      <c r="CK72">
        <f t="shared" si="114"/>
        <v>0</v>
      </c>
      <c r="CL72">
        <f t="shared" si="114"/>
        <v>0</v>
      </c>
      <c r="CM72">
        <f t="shared" si="114"/>
        <v>0</v>
      </c>
      <c r="CN72">
        <f t="shared" si="114"/>
        <v>0</v>
      </c>
      <c r="CO72">
        <f t="shared" si="114"/>
        <v>0</v>
      </c>
      <c r="CP72">
        <f t="shared" si="114"/>
        <v>0</v>
      </c>
      <c r="CQ72">
        <f t="shared" si="114"/>
        <v>0</v>
      </c>
      <c r="CR72">
        <f t="shared" si="114"/>
        <v>0</v>
      </c>
      <c r="CS72">
        <f t="shared" si="114"/>
        <v>0</v>
      </c>
      <c r="CT72">
        <f t="shared" si="114"/>
        <v>0</v>
      </c>
      <c r="CU72" t="str">
        <f>申込一覧表_女子!AH142</f>
        <v/>
      </c>
      <c r="CV72" t="str">
        <f>IF(ISERROR(VLOOKUP($CU72,申込一覧表_女子!$AH$78:$AN$167,2,0)),"",VLOOKUP($CU72,申込一覧表_女子!$AH$78:$AN$167,2,0))</f>
        <v/>
      </c>
      <c r="CW72" t="str">
        <f>IF(ISERROR(VLOOKUP($CU72,申込一覧表_女子!$AH$78:$AN$167,7,0)),"",VLOOKUP($CU72,申込一覧表_女子!$AH$78:$AN$167,7,0))</f>
        <v xml:space="preserve">  </v>
      </c>
      <c r="CX72" t="str">
        <f>IF(ISERROR(VLOOKUP($CU72,申込一覧表_女子!$AH$78:$AP$167,9,0)),"",VLOOKUP($CU72,申込一覧表_女子!$AH$78:$AP$167,9,0))</f>
        <v/>
      </c>
      <c r="CY72">
        <f>IF(ISERROR(VLOOKUP($CU72,申込一覧表_女子!$AH$78:$AN$167,5,0)),"",VLOOKUP($CU72,申込一覧表_女子!$AH$78:$AN$167,5,0))</f>
        <v>0</v>
      </c>
      <c r="CZ72" t="str">
        <f>IF(ISERROR(VLOOKUP($CU72,申込一覧表_女子!$AH$78:$AO$167,8,0)),"",VLOOKUP($CU72,申込一覧表_女子!$AH$78:$AO$167,8,0))</f>
        <v/>
      </c>
      <c r="DA72">
        <f t="shared" si="117"/>
        <v>0</v>
      </c>
      <c r="DB72">
        <f t="shared" si="117"/>
        <v>0</v>
      </c>
      <c r="DC72">
        <f t="shared" si="115"/>
        <v>0</v>
      </c>
      <c r="DD72">
        <f t="shared" si="115"/>
        <v>0</v>
      </c>
      <c r="DE72">
        <f t="shared" si="115"/>
        <v>0</v>
      </c>
      <c r="DF72">
        <f t="shared" si="115"/>
        <v>0</v>
      </c>
      <c r="DG72">
        <f t="shared" si="115"/>
        <v>0</v>
      </c>
      <c r="DH72">
        <f t="shared" si="115"/>
        <v>0</v>
      </c>
      <c r="DI72">
        <f t="shared" si="115"/>
        <v>0</v>
      </c>
      <c r="DJ72">
        <f t="shared" si="115"/>
        <v>0</v>
      </c>
      <c r="DK72">
        <f t="shared" si="115"/>
        <v>0</v>
      </c>
      <c r="DL72">
        <f t="shared" si="115"/>
        <v>0</v>
      </c>
      <c r="DR72" t="str">
        <f t="shared" si="124"/>
        <v/>
      </c>
    </row>
    <row r="73" spans="1:122" ht="14.25" customHeight="1">
      <c r="A73" s="15" t="str">
        <f t="shared" si="118"/>
        <v/>
      </c>
      <c r="B73" s="15" t="str">
        <f t="shared" si="99"/>
        <v/>
      </c>
      <c r="C73" s="97"/>
      <c r="D73" s="43"/>
      <c r="E73" s="43"/>
      <c r="F73" s="89"/>
      <c r="G73" s="43"/>
      <c r="H73" s="43"/>
      <c r="I73" s="43"/>
      <c r="J73" s="43"/>
      <c r="K73" s="76" t="str">
        <f t="shared" si="100"/>
        <v/>
      </c>
      <c r="L73" s="88" t="str">
        <f t="shared" si="101"/>
        <v/>
      </c>
      <c r="M73" s="88"/>
      <c r="O73" s="16" t="str">
        <f t="shared" si="91"/>
        <v/>
      </c>
      <c r="P73" s="16" t="str">
        <f t="shared" si="92"/>
        <v/>
      </c>
      <c r="Q73" s="16" t="str">
        <f t="shared" si="93"/>
        <v/>
      </c>
      <c r="R73" s="16" t="str">
        <f t="shared" si="125"/>
        <v/>
      </c>
      <c r="S73" s="16"/>
      <c r="T73" s="16">
        <f t="shared" si="102"/>
        <v>0</v>
      </c>
      <c r="U73" s="16">
        <f t="shared" si="103"/>
        <v>0</v>
      </c>
      <c r="V73" s="16">
        <f t="shared" si="104"/>
        <v>0</v>
      </c>
      <c r="W73" s="16">
        <f t="shared" si="105"/>
        <v>0</v>
      </c>
      <c r="X73" s="16">
        <f t="shared" si="75"/>
        <v>0</v>
      </c>
      <c r="Y73" s="16">
        <f t="shared" si="62"/>
        <v>0</v>
      </c>
      <c r="Z73" s="16">
        <f t="shared" si="63"/>
        <v>0</v>
      </c>
      <c r="AA73" s="16">
        <f t="shared" si="64"/>
        <v>0</v>
      </c>
      <c r="AB73" s="16">
        <f t="shared" si="65"/>
        <v>0</v>
      </c>
      <c r="AC73" s="16">
        <f t="shared" si="119"/>
        <v>0</v>
      </c>
      <c r="AD73" s="44" t="str">
        <f t="shared" si="94"/>
        <v/>
      </c>
      <c r="AE73" s="44" t="str">
        <f t="shared" si="95"/>
        <v/>
      </c>
      <c r="AF73" s="44" t="str">
        <f t="shared" si="96"/>
        <v/>
      </c>
      <c r="AG73" s="44" t="str">
        <f t="shared" si="97"/>
        <v/>
      </c>
      <c r="AH73" s="44">
        <f t="shared" si="106"/>
        <v>0</v>
      </c>
      <c r="AI73" s="44">
        <f t="shared" si="107"/>
        <v>0</v>
      </c>
      <c r="AJ73" s="44">
        <f t="shared" si="108"/>
        <v>0</v>
      </c>
      <c r="AK73" s="44">
        <f t="shared" si="109"/>
        <v>0</v>
      </c>
      <c r="AL73" s="44">
        <f t="shared" si="120"/>
        <v>0</v>
      </c>
      <c r="AM73" s="44" t="str">
        <f t="shared" si="123"/>
        <v/>
      </c>
      <c r="AN73" s="16">
        <f t="shared" si="121"/>
        <v>0</v>
      </c>
      <c r="AO73" s="16" t="str">
        <f t="shared" si="110"/>
        <v/>
      </c>
      <c r="AP73" s="16" t="str">
        <f t="shared" si="111"/>
        <v/>
      </c>
      <c r="AQ73" s="16" t="str">
        <f t="shared" si="112"/>
        <v/>
      </c>
      <c r="AR73" s="16" t="str">
        <f t="shared" si="113"/>
        <v/>
      </c>
      <c r="AX73">
        <v>66</v>
      </c>
      <c r="AY73" t="str">
        <f>IF(ISERROR(VLOOKUP($AX73,申込一覧表_女子!$AH$5:$AN$167,2,0)),"",VLOOKUP($AX73,申込一覧表_女子!$AH$5:$AN$167,2,0))</f>
        <v/>
      </c>
      <c r="AZ73" t="str">
        <f>IF(ISERROR(VLOOKUP($AX73,申込一覧表_女子!$AH$5:$AN$167,7,0)),"",VLOOKUP($AX73,申込一覧表_女子!$AH$5:$AN$167,7,0))</f>
        <v/>
      </c>
      <c r="BA73" t="str">
        <f>IF(ISERROR(VLOOKUP($AX73,申込一覧表_女子!$AO$5:$AP$167,2,0)),"",VLOOKUP($AX73,申込一覧表_女子!$AO$5:$AP$167,2,0))</f>
        <v/>
      </c>
      <c r="BB73" t="str">
        <f>IF(ISERROR(VLOOKUP($AX73,申込一覧表_女子!$AH$5:$AN$167,5,0)),"",VLOOKUP($AX73,申込一覧表_女子!$AH$5:$AN$167,5,0))</f>
        <v/>
      </c>
      <c r="BC73" t="str">
        <f>IF(ISERROR(VLOOKUP($AX73,申込一覧表_女子!$AH$5:$AO$167,9,0)),"",VLOOKUP($AX73,申込一覧表_女子!$AH$5:$AO$167,9,0))</f>
        <v/>
      </c>
      <c r="BD73">
        <f t="shared" si="122"/>
        <v>0</v>
      </c>
      <c r="BE73">
        <f t="shared" si="122"/>
        <v>0</v>
      </c>
      <c r="BF73">
        <f t="shared" si="122"/>
        <v>0</v>
      </c>
      <c r="BG73">
        <f t="shared" si="122"/>
        <v>0</v>
      </c>
      <c r="BH73">
        <f t="shared" si="122"/>
        <v>0</v>
      </c>
      <c r="BI73">
        <f t="shared" si="122"/>
        <v>0</v>
      </c>
      <c r="BJ73">
        <f t="shared" si="122"/>
        <v>0</v>
      </c>
      <c r="BK73">
        <f t="shared" si="122"/>
        <v>0</v>
      </c>
      <c r="BL73">
        <f t="shared" si="122"/>
        <v>0</v>
      </c>
      <c r="BM73">
        <f t="shared" si="122"/>
        <v>0</v>
      </c>
      <c r="BN73">
        <f t="shared" si="122"/>
        <v>0</v>
      </c>
      <c r="BO73">
        <f t="shared" si="122"/>
        <v>0</v>
      </c>
      <c r="BP73" t="str">
        <f t="shared" ref="BP73:BP127" si="126">AY73</f>
        <v/>
      </c>
      <c r="BQ73">
        <f t="shared" ref="BQ73:BQ127" si="127">SUM(BD73:BO73)</f>
        <v>0</v>
      </c>
      <c r="BR73" t="str">
        <f t="shared" si="50"/>
        <v/>
      </c>
      <c r="CC73">
        <v>66</v>
      </c>
      <c r="CD73" t="str">
        <f>IF(ISERROR(VLOOKUP($CC73,申込一覧表_女子!$AH$6:$AO$75,2,0)),"",VLOOKUP($CC73,申込一覧表_女子!$AH$6:$AO$75,2,0))</f>
        <v/>
      </c>
      <c r="CE73" t="str">
        <f>IF(ISERROR(VLOOKUP($CC73,申込一覧表_女子!$AH$6:$AO$75,7,0)),"",VLOOKUP($CC73,申込一覧表_女子!$AH$6:$AO$75,7,0))</f>
        <v/>
      </c>
      <c r="CF73" t="str">
        <f>IF(ISERROR(VLOOKUP($CC73,申込一覧表_女子!$AH$5:$AP$75,9,0)),"",VLOOKUP($CC73,申込一覧表_女子!$AH$5:$AP$75,9,0))</f>
        <v/>
      </c>
      <c r="CG73" t="str">
        <f>IF(ISERROR(VLOOKUP($CC73,申込一覧表_女子!$AH$6:$AN$75,5,0)),"",VLOOKUP($CC73,申込一覧表_女子!$AH$6:$AN$75,5,0))</f>
        <v/>
      </c>
      <c r="CH73" t="str">
        <f>IF(ISERROR(VLOOKUP($CC73,申込一覧表_女子!$AH$6:$AP$75,8,0)),"",VLOOKUP($CC73,申込一覧表_女子!$AH$6:$AP$75,8,0))</f>
        <v/>
      </c>
      <c r="CI73">
        <f t="shared" si="116"/>
        <v>0</v>
      </c>
      <c r="CJ73">
        <f t="shared" si="114"/>
        <v>0</v>
      </c>
      <c r="CK73">
        <f t="shared" si="114"/>
        <v>0</v>
      </c>
      <c r="CL73">
        <f t="shared" si="114"/>
        <v>0</v>
      </c>
      <c r="CM73">
        <f t="shared" si="114"/>
        <v>0</v>
      </c>
      <c r="CN73">
        <f t="shared" si="114"/>
        <v>0</v>
      </c>
      <c r="CO73">
        <f t="shared" si="114"/>
        <v>0</v>
      </c>
      <c r="CP73">
        <f t="shared" si="114"/>
        <v>0</v>
      </c>
      <c r="CQ73">
        <f t="shared" si="114"/>
        <v>0</v>
      </c>
      <c r="CR73">
        <f t="shared" si="114"/>
        <v>0</v>
      </c>
      <c r="CS73">
        <f t="shared" si="114"/>
        <v>0</v>
      </c>
      <c r="CT73">
        <f t="shared" si="114"/>
        <v>0</v>
      </c>
      <c r="CU73" t="str">
        <f>申込一覧表_女子!AH143</f>
        <v/>
      </c>
      <c r="CV73" t="str">
        <f>IF(ISERROR(VLOOKUP($CU73,申込一覧表_女子!$AH$78:$AN$167,2,0)),"",VLOOKUP($CU73,申込一覧表_女子!$AH$78:$AN$167,2,0))</f>
        <v/>
      </c>
      <c r="CW73" t="str">
        <f>IF(ISERROR(VLOOKUP($CU73,申込一覧表_女子!$AH$78:$AN$167,7,0)),"",VLOOKUP($CU73,申込一覧表_女子!$AH$78:$AN$167,7,0))</f>
        <v xml:space="preserve">  </v>
      </c>
      <c r="CX73" t="str">
        <f>IF(ISERROR(VLOOKUP($CU73,申込一覧表_女子!$AH$78:$AP$167,9,0)),"",VLOOKUP($CU73,申込一覧表_女子!$AH$78:$AP$167,9,0))</f>
        <v/>
      </c>
      <c r="CY73">
        <f>IF(ISERROR(VLOOKUP($CU73,申込一覧表_女子!$AH$78:$AN$167,5,0)),"",VLOOKUP($CU73,申込一覧表_女子!$AH$78:$AN$167,5,0))</f>
        <v>0</v>
      </c>
      <c r="CZ73" t="str">
        <f>IF(ISERROR(VLOOKUP($CU73,申込一覧表_女子!$AH$78:$AO$167,8,0)),"",VLOOKUP($CU73,申込一覧表_女子!$AH$78:$AO$167,8,0))</f>
        <v/>
      </c>
      <c r="DA73">
        <f t="shared" si="117"/>
        <v>0</v>
      </c>
      <c r="DB73">
        <f t="shared" si="117"/>
        <v>0</v>
      </c>
      <c r="DC73">
        <f t="shared" si="115"/>
        <v>0</v>
      </c>
      <c r="DD73">
        <f t="shared" si="115"/>
        <v>0</v>
      </c>
      <c r="DE73">
        <f t="shared" si="115"/>
        <v>0</v>
      </c>
      <c r="DF73">
        <f t="shared" si="115"/>
        <v>0</v>
      </c>
      <c r="DG73">
        <f t="shared" si="115"/>
        <v>0</v>
      </c>
      <c r="DH73">
        <f t="shared" si="115"/>
        <v>0</v>
      </c>
      <c r="DI73">
        <f t="shared" si="115"/>
        <v>0</v>
      </c>
      <c r="DJ73">
        <f t="shared" si="115"/>
        <v>0</v>
      </c>
      <c r="DK73">
        <f t="shared" si="115"/>
        <v>0</v>
      </c>
      <c r="DL73">
        <f t="shared" si="115"/>
        <v>0</v>
      </c>
      <c r="DR73" t="str">
        <f t="shared" si="124"/>
        <v/>
      </c>
    </row>
    <row r="74" spans="1:122" ht="14.25" customHeight="1">
      <c r="A74" s="15" t="str">
        <f t="shared" si="118"/>
        <v/>
      </c>
      <c r="B74" s="15" t="str">
        <f t="shared" si="99"/>
        <v/>
      </c>
      <c r="C74" s="97"/>
      <c r="D74" s="43"/>
      <c r="E74" s="43"/>
      <c r="F74" s="89"/>
      <c r="G74" s="43"/>
      <c r="H74" s="43"/>
      <c r="I74" s="43"/>
      <c r="J74" s="43"/>
      <c r="K74" s="76" t="str">
        <f t="shared" si="100"/>
        <v/>
      </c>
      <c r="L74" s="88" t="str">
        <f t="shared" si="101"/>
        <v/>
      </c>
      <c r="M74" s="88"/>
      <c r="O74" s="16" t="str">
        <f t="shared" si="91"/>
        <v/>
      </c>
      <c r="P74" s="16" t="str">
        <f t="shared" si="92"/>
        <v/>
      </c>
      <c r="Q74" s="16" t="str">
        <f t="shared" si="93"/>
        <v/>
      </c>
      <c r="R74" s="16" t="str">
        <f t="shared" si="125"/>
        <v/>
      </c>
      <c r="S74" s="16"/>
      <c r="T74" s="16">
        <f t="shared" si="102"/>
        <v>0</v>
      </c>
      <c r="U74" s="16">
        <f t="shared" si="103"/>
        <v>0</v>
      </c>
      <c r="V74" s="16">
        <f t="shared" si="104"/>
        <v>0</v>
      </c>
      <c r="W74" s="16">
        <f t="shared" si="105"/>
        <v>0</v>
      </c>
      <c r="X74" s="16">
        <f t="shared" si="75"/>
        <v>0</v>
      </c>
      <c r="Y74" s="16">
        <f t="shared" si="62"/>
        <v>0</v>
      </c>
      <c r="Z74" s="16">
        <f t="shared" si="63"/>
        <v>0</v>
      </c>
      <c r="AA74" s="16">
        <f t="shared" si="64"/>
        <v>0</v>
      </c>
      <c r="AB74" s="16">
        <f t="shared" si="65"/>
        <v>0</v>
      </c>
      <c r="AC74" s="16">
        <f t="shared" si="119"/>
        <v>0</v>
      </c>
      <c r="AD74" s="44" t="str">
        <f t="shared" si="94"/>
        <v/>
      </c>
      <c r="AE74" s="44" t="str">
        <f t="shared" si="95"/>
        <v/>
      </c>
      <c r="AF74" s="44" t="str">
        <f t="shared" si="96"/>
        <v/>
      </c>
      <c r="AG74" s="44" t="str">
        <f t="shared" si="97"/>
        <v/>
      </c>
      <c r="AH74" s="44">
        <f t="shared" si="106"/>
        <v>0</v>
      </c>
      <c r="AI74" s="44">
        <f t="shared" si="107"/>
        <v>0</v>
      </c>
      <c r="AJ74" s="44">
        <f t="shared" si="108"/>
        <v>0</v>
      </c>
      <c r="AK74" s="44">
        <f t="shared" si="109"/>
        <v>0</v>
      </c>
      <c r="AL74" s="44">
        <f t="shared" si="120"/>
        <v>0</v>
      </c>
      <c r="AM74" s="44" t="str">
        <f t="shared" si="123"/>
        <v/>
      </c>
      <c r="AN74" s="16">
        <f t="shared" si="121"/>
        <v>0</v>
      </c>
      <c r="AO74" s="16" t="str">
        <f t="shared" si="110"/>
        <v/>
      </c>
      <c r="AP74" s="16" t="str">
        <f t="shared" si="111"/>
        <v/>
      </c>
      <c r="AQ74" s="16" t="str">
        <f t="shared" si="112"/>
        <v/>
      </c>
      <c r="AR74" s="16" t="str">
        <f t="shared" si="113"/>
        <v/>
      </c>
      <c r="AX74">
        <v>67</v>
      </c>
      <c r="AY74" t="str">
        <f>IF(ISERROR(VLOOKUP($AX74,申込一覧表_女子!$AH$5:$AN$167,2,0)),"",VLOOKUP($AX74,申込一覧表_女子!$AH$5:$AN$167,2,0))</f>
        <v/>
      </c>
      <c r="AZ74" t="str">
        <f>IF(ISERROR(VLOOKUP($AX74,申込一覧表_女子!$AH$5:$AN$167,7,0)),"",VLOOKUP($AX74,申込一覧表_女子!$AH$5:$AN$167,7,0))</f>
        <v/>
      </c>
      <c r="BA74" t="str">
        <f>IF(ISERROR(VLOOKUP($AX74,申込一覧表_女子!$AO$5:$AP$167,2,0)),"",VLOOKUP($AX74,申込一覧表_女子!$AO$5:$AP$167,2,0))</f>
        <v/>
      </c>
      <c r="BB74" t="str">
        <f>IF(ISERROR(VLOOKUP($AX74,申込一覧表_女子!$AH$5:$AN$167,5,0)),"",VLOOKUP($AX74,申込一覧表_女子!$AH$5:$AN$167,5,0))</f>
        <v/>
      </c>
      <c r="BC74" t="str">
        <f>IF(ISERROR(VLOOKUP($AX74,申込一覧表_女子!$AH$5:$AO$167,9,0)),"",VLOOKUP($AX74,申込一覧表_女子!$AH$5:$AO$167,9,0))</f>
        <v/>
      </c>
      <c r="BD74">
        <f t="shared" si="122"/>
        <v>0</v>
      </c>
      <c r="BE74">
        <f t="shared" si="122"/>
        <v>0</v>
      </c>
      <c r="BF74">
        <f t="shared" si="122"/>
        <v>0</v>
      </c>
      <c r="BG74">
        <f t="shared" si="122"/>
        <v>0</v>
      </c>
      <c r="BH74">
        <f t="shared" si="122"/>
        <v>0</v>
      </c>
      <c r="BI74">
        <f t="shared" si="122"/>
        <v>0</v>
      </c>
      <c r="BJ74">
        <f t="shared" si="122"/>
        <v>0</v>
      </c>
      <c r="BK74">
        <f t="shared" si="122"/>
        <v>0</v>
      </c>
      <c r="BL74">
        <f t="shared" si="122"/>
        <v>0</v>
      </c>
      <c r="BM74">
        <f t="shared" si="122"/>
        <v>0</v>
      </c>
      <c r="BN74">
        <f t="shared" si="122"/>
        <v>0</v>
      </c>
      <c r="BO74">
        <f t="shared" si="122"/>
        <v>0</v>
      </c>
      <c r="BP74" t="str">
        <f t="shared" si="126"/>
        <v/>
      </c>
      <c r="BQ74">
        <f t="shared" si="127"/>
        <v>0</v>
      </c>
      <c r="BR74" t="str">
        <f t="shared" si="50"/>
        <v/>
      </c>
      <c r="CC74">
        <v>67</v>
      </c>
      <c r="CD74" t="str">
        <f>IF(ISERROR(VLOOKUP($CC74,申込一覧表_女子!$AH$6:$AO$75,2,0)),"",VLOOKUP($CC74,申込一覧表_女子!$AH$6:$AO$75,2,0))</f>
        <v/>
      </c>
      <c r="CE74" t="str">
        <f>IF(ISERROR(VLOOKUP($CC74,申込一覧表_女子!$AH$6:$AO$75,7,0)),"",VLOOKUP($CC74,申込一覧表_女子!$AH$6:$AO$75,7,0))</f>
        <v/>
      </c>
      <c r="CF74" t="str">
        <f>IF(ISERROR(VLOOKUP($CC74,申込一覧表_女子!$AH$5:$AP$75,9,0)),"",VLOOKUP($CC74,申込一覧表_女子!$AH$5:$AP$75,9,0))</f>
        <v/>
      </c>
      <c r="CG74" t="str">
        <f>IF(ISERROR(VLOOKUP($CC74,申込一覧表_女子!$AH$6:$AN$75,5,0)),"",VLOOKUP($CC74,申込一覧表_女子!$AH$6:$AN$75,5,0))</f>
        <v/>
      </c>
      <c r="CH74" t="str">
        <f>IF(ISERROR(VLOOKUP($CC74,申込一覧表_女子!$AH$6:$AP$75,8,0)),"",VLOOKUP($CC74,申込一覧表_女子!$AH$6:$AP$75,8,0))</f>
        <v/>
      </c>
      <c r="CI74">
        <f t="shared" si="116"/>
        <v>0</v>
      </c>
      <c r="CJ74">
        <f t="shared" si="114"/>
        <v>0</v>
      </c>
      <c r="CK74">
        <f t="shared" si="114"/>
        <v>0</v>
      </c>
      <c r="CL74">
        <f t="shared" si="114"/>
        <v>0</v>
      </c>
      <c r="CM74">
        <f t="shared" si="114"/>
        <v>0</v>
      </c>
      <c r="CN74">
        <f t="shared" si="114"/>
        <v>0</v>
      </c>
      <c r="CO74">
        <f t="shared" si="114"/>
        <v>0</v>
      </c>
      <c r="CP74">
        <f t="shared" si="114"/>
        <v>0</v>
      </c>
      <c r="CQ74">
        <f t="shared" si="114"/>
        <v>0</v>
      </c>
      <c r="CR74">
        <f t="shared" si="114"/>
        <v>0</v>
      </c>
      <c r="CS74">
        <f t="shared" si="114"/>
        <v>0</v>
      </c>
      <c r="CT74">
        <f t="shared" si="114"/>
        <v>0</v>
      </c>
      <c r="CU74" t="str">
        <f>申込一覧表_女子!AH144</f>
        <v/>
      </c>
      <c r="CV74" t="str">
        <f>IF(ISERROR(VLOOKUP($CU74,申込一覧表_女子!$AH$78:$AN$167,2,0)),"",VLOOKUP($CU74,申込一覧表_女子!$AH$78:$AN$167,2,0))</f>
        <v/>
      </c>
      <c r="CW74" t="str">
        <f>IF(ISERROR(VLOOKUP($CU74,申込一覧表_女子!$AH$78:$AN$167,7,0)),"",VLOOKUP($CU74,申込一覧表_女子!$AH$78:$AN$167,7,0))</f>
        <v xml:space="preserve">  </v>
      </c>
      <c r="CX74" t="str">
        <f>IF(ISERROR(VLOOKUP($CU74,申込一覧表_女子!$AH$78:$AP$167,9,0)),"",VLOOKUP($CU74,申込一覧表_女子!$AH$78:$AP$167,9,0))</f>
        <v/>
      </c>
      <c r="CY74">
        <f>IF(ISERROR(VLOOKUP($CU74,申込一覧表_女子!$AH$78:$AN$167,5,0)),"",VLOOKUP($CU74,申込一覧表_女子!$AH$78:$AN$167,5,0))</f>
        <v>0</v>
      </c>
      <c r="CZ74" t="str">
        <f>IF(ISERROR(VLOOKUP($CU74,申込一覧表_女子!$AH$78:$AO$167,8,0)),"",VLOOKUP($CU74,申込一覧表_女子!$AH$78:$AO$167,8,0))</f>
        <v/>
      </c>
      <c r="DA74">
        <f t="shared" si="117"/>
        <v>0</v>
      </c>
      <c r="DB74">
        <f t="shared" si="117"/>
        <v>0</v>
      </c>
      <c r="DC74">
        <f t="shared" si="115"/>
        <v>0</v>
      </c>
      <c r="DD74">
        <f t="shared" si="115"/>
        <v>0</v>
      </c>
      <c r="DE74">
        <f t="shared" si="115"/>
        <v>0</v>
      </c>
      <c r="DF74">
        <f t="shared" si="115"/>
        <v>0</v>
      </c>
      <c r="DG74">
        <f t="shared" si="115"/>
        <v>0</v>
      </c>
      <c r="DH74">
        <f t="shared" si="115"/>
        <v>0</v>
      </c>
      <c r="DI74">
        <f t="shared" si="115"/>
        <v>0</v>
      </c>
      <c r="DJ74">
        <f t="shared" si="115"/>
        <v>0</v>
      </c>
      <c r="DK74">
        <f t="shared" si="115"/>
        <v>0</v>
      </c>
      <c r="DL74">
        <f t="shared" si="115"/>
        <v>0</v>
      </c>
      <c r="DR74" t="str">
        <f t="shared" si="124"/>
        <v/>
      </c>
    </row>
    <row r="75" spans="1:122" ht="14.25" customHeight="1">
      <c r="A75" s="15" t="str">
        <f t="shared" si="118"/>
        <v/>
      </c>
      <c r="B75" s="15" t="str">
        <f t="shared" si="99"/>
        <v/>
      </c>
      <c r="C75" s="97"/>
      <c r="D75" s="43"/>
      <c r="E75" s="43"/>
      <c r="F75" s="89"/>
      <c r="G75" s="43"/>
      <c r="H75" s="43"/>
      <c r="I75" s="43"/>
      <c r="J75" s="43"/>
      <c r="K75" s="76" t="str">
        <f t="shared" si="100"/>
        <v/>
      </c>
      <c r="L75" s="88" t="str">
        <f t="shared" si="101"/>
        <v/>
      </c>
      <c r="M75" s="88"/>
      <c r="O75" s="16" t="str">
        <f t="shared" si="91"/>
        <v/>
      </c>
      <c r="P75" s="16" t="str">
        <f t="shared" si="92"/>
        <v/>
      </c>
      <c r="Q75" s="16" t="str">
        <f t="shared" si="93"/>
        <v/>
      </c>
      <c r="R75" s="16" t="str">
        <f t="shared" si="125"/>
        <v/>
      </c>
      <c r="S75" s="16"/>
      <c r="T75" s="16">
        <f t="shared" si="102"/>
        <v>0</v>
      </c>
      <c r="U75" s="16">
        <f t="shared" si="103"/>
        <v>0</v>
      </c>
      <c r="V75" s="16">
        <f t="shared" si="104"/>
        <v>0</v>
      </c>
      <c r="W75" s="16">
        <f t="shared" si="105"/>
        <v>0</v>
      </c>
      <c r="X75" s="16">
        <f t="shared" si="75"/>
        <v>0</v>
      </c>
      <c r="Y75" s="16">
        <f t="shared" si="62"/>
        <v>0</v>
      </c>
      <c r="Z75" s="16">
        <f t="shared" si="63"/>
        <v>0</v>
      </c>
      <c r="AA75" s="16">
        <f t="shared" si="64"/>
        <v>0</v>
      </c>
      <c r="AB75" s="16">
        <f t="shared" si="65"/>
        <v>0</v>
      </c>
      <c r="AC75" s="16">
        <f t="shared" si="119"/>
        <v>0</v>
      </c>
      <c r="AD75" s="44" t="str">
        <f t="shared" si="94"/>
        <v/>
      </c>
      <c r="AE75" s="44" t="str">
        <f t="shared" si="95"/>
        <v/>
      </c>
      <c r="AF75" s="44" t="str">
        <f t="shared" si="96"/>
        <v/>
      </c>
      <c r="AG75" s="44" t="str">
        <f t="shared" si="97"/>
        <v/>
      </c>
      <c r="AH75" s="44">
        <f t="shared" si="106"/>
        <v>0</v>
      </c>
      <c r="AI75" s="44">
        <f t="shared" si="107"/>
        <v>0</v>
      </c>
      <c r="AJ75" s="44">
        <f t="shared" si="108"/>
        <v>0</v>
      </c>
      <c r="AK75" s="44">
        <f t="shared" si="109"/>
        <v>0</v>
      </c>
      <c r="AL75" s="44">
        <f t="shared" si="120"/>
        <v>0</v>
      </c>
      <c r="AM75" s="44" t="str">
        <f t="shared" si="123"/>
        <v/>
      </c>
      <c r="AN75" s="16">
        <f t="shared" si="121"/>
        <v>0</v>
      </c>
      <c r="AO75" s="16" t="str">
        <f t="shared" si="110"/>
        <v/>
      </c>
      <c r="AP75" s="16" t="str">
        <f t="shared" si="111"/>
        <v/>
      </c>
      <c r="AQ75" s="16" t="str">
        <f t="shared" si="112"/>
        <v/>
      </c>
      <c r="AR75" s="16" t="str">
        <f t="shared" si="113"/>
        <v/>
      </c>
      <c r="AX75">
        <v>68</v>
      </c>
      <c r="AY75" t="str">
        <f>IF(ISERROR(VLOOKUP($AX75,申込一覧表_女子!$AH$5:$AN$167,2,0)),"",VLOOKUP($AX75,申込一覧表_女子!$AH$5:$AN$167,2,0))</f>
        <v/>
      </c>
      <c r="AZ75" t="str">
        <f>IF(ISERROR(VLOOKUP($AX75,申込一覧表_女子!$AH$5:$AN$167,7,0)),"",VLOOKUP($AX75,申込一覧表_女子!$AH$5:$AN$167,7,0))</f>
        <v/>
      </c>
      <c r="BA75" t="str">
        <f>IF(ISERROR(VLOOKUP($AX75,申込一覧表_女子!$AO$5:$AP$167,2,0)),"",VLOOKUP($AX75,申込一覧表_女子!$AO$5:$AP$167,2,0))</f>
        <v/>
      </c>
      <c r="BB75" t="str">
        <f>IF(ISERROR(VLOOKUP($AX75,申込一覧表_女子!$AH$5:$AN$167,5,0)),"",VLOOKUP($AX75,申込一覧表_女子!$AH$5:$AN$167,5,0))</f>
        <v/>
      </c>
      <c r="BC75" t="str">
        <f>IF(ISERROR(VLOOKUP($AX75,申込一覧表_女子!$AH$5:$AO$167,9,0)),"",VLOOKUP($AX75,申込一覧表_女子!$AH$5:$AO$167,9,0))</f>
        <v/>
      </c>
      <c r="BD75">
        <f t="shared" si="122"/>
        <v>0</v>
      </c>
      <c r="BE75">
        <f t="shared" si="122"/>
        <v>0</v>
      </c>
      <c r="BF75">
        <f t="shared" si="122"/>
        <v>0</v>
      </c>
      <c r="BG75">
        <f t="shared" si="122"/>
        <v>0</v>
      </c>
      <c r="BH75">
        <f t="shared" si="122"/>
        <v>0</v>
      </c>
      <c r="BI75">
        <f t="shared" si="122"/>
        <v>0</v>
      </c>
      <c r="BJ75">
        <f t="shared" si="122"/>
        <v>0</v>
      </c>
      <c r="BK75">
        <f t="shared" si="122"/>
        <v>0</v>
      </c>
      <c r="BL75">
        <f t="shared" si="122"/>
        <v>0</v>
      </c>
      <c r="BM75">
        <f t="shared" si="122"/>
        <v>0</v>
      </c>
      <c r="BN75">
        <f t="shared" si="122"/>
        <v>0</v>
      </c>
      <c r="BO75">
        <f t="shared" si="122"/>
        <v>0</v>
      </c>
      <c r="BP75" t="str">
        <f t="shared" si="126"/>
        <v/>
      </c>
      <c r="BQ75">
        <f t="shared" si="127"/>
        <v>0</v>
      </c>
      <c r="BR75" t="str">
        <f t="shared" si="50"/>
        <v/>
      </c>
      <c r="CC75">
        <v>68</v>
      </c>
      <c r="CD75" t="str">
        <f>IF(ISERROR(VLOOKUP($CC75,申込一覧表_女子!$AH$6:$AO$75,2,0)),"",VLOOKUP($CC75,申込一覧表_女子!$AH$6:$AO$75,2,0))</f>
        <v/>
      </c>
      <c r="CE75" t="str">
        <f>IF(ISERROR(VLOOKUP($CC75,申込一覧表_女子!$AH$6:$AO$75,7,0)),"",VLOOKUP($CC75,申込一覧表_女子!$AH$6:$AO$75,7,0))</f>
        <v/>
      </c>
      <c r="CF75" t="str">
        <f>IF(ISERROR(VLOOKUP($CC75,申込一覧表_女子!$AH$5:$AP$75,9,0)),"",VLOOKUP($CC75,申込一覧表_女子!$AH$5:$AP$75,9,0))</f>
        <v/>
      </c>
      <c r="CG75" t="str">
        <f>IF(ISERROR(VLOOKUP($CC75,申込一覧表_女子!$AH$6:$AN$75,5,0)),"",VLOOKUP($CC75,申込一覧表_女子!$AH$6:$AN$75,5,0))</f>
        <v/>
      </c>
      <c r="CH75" t="str">
        <f>IF(ISERROR(VLOOKUP($CC75,申込一覧表_女子!$AH$6:$AP$75,8,0)),"",VLOOKUP($CC75,申込一覧表_女子!$AH$6:$AP$75,8,0))</f>
        <v/>
      </c>
      <c r="CI75">
        <f t="shared" si="116"/>
        <v>0</v>
      </c>
      <c r="CJ75">
        <f t="shared" si="114"/>
        <v>0</v>
      </c>
      <c r="CK75">
        <f t="shared" si="114"/>
        <v>0</v>
      </c>
      <c r="CL75">
        <f t="shared" si="114"/>
        <v>0</v>
      </c>
      <c r="CM75">
        <f t="shared" si="114"/>
        <v>0</v>
      </c>
      <c r="CN75">
        <f t="shared" si="114"/>
        <v>0</v>
      </c>
      <c r="CO75">
        <f t="shared" si="114"/>
        <v>0</v>
      </c>
      <c r="CP75">
        <f t="shared" si="114"/>
        <v>0</v>
      </c>
      <c r="CQ75">
        <f t="shared" si="114"/>
        <v>0</v>
      </c>
      <c r="CR75">
        <f t="shared" si="114"/>
        <v>0</v>
      </c>
      <c r="CS75">
        <f t="shared" si="114"/>
        <v>0</v>
      </c>
      <c r="CT75">
        <f t="shared" si="114"/>
        <v>0</v>
      </c>
      <c r="CU75" t="str">
        <f>申込一覧表_女子!AH145</f>
        <v/>
      </c>
      <c r="CV75" t="str">
        <f>IF(ISERROR(VLOOKUP($CU75,申込一覧表_女子!$AH$78:$AN$167,2,0)),"",VLOOKUP($CU75,申込一覧表_女子!$AH$78:$AN$167,2,0))</f>
        <v/>
      </c>
      <c r="CW75" t="str">
        <f>IF(ISERROR(VLOOKUP($CU75,申込一覧表_女子!$AH$78:$AN$167,7,0)),"",VLOOKUP($CU75,申込一覧表_女子!$AH$78:$AN$167,7,0))</f>
        <v xml:space="preserve">  </v>
      </c>
      <c r="CX75" t="str">
        <f>IF(ISERROR(VLOOKUP($CU75,申込一覧表_女子!$AH$78:$AP$167,9,0)),"",VLOOKUP($CU75,申込一覧表_女子!$AH$78:$AP$167,9,0))</f>
        <v/>
      </c>
      <c r="CY75">
        <f>IF(ISERROR(VLOOKUP($CU75,申込一覧表_女子!$AH$78:$AN$167,5,0)),"",VLOOKUP($CU75,申込一覧表_女子!$AH$78:$AN$167,5,0))</f>
        <v>0</v>
      </c>
      <c r="CZ75" t="str">
        <f>IF(ISERROR(VLOOKUP($CU75,申込一覧表_女子!$AH$78:$AO$167,8,0)),"",VLOOKUP($CU75,申込一覧表_女子!$AH$78:$AO$167,8,0))</f>
        <v/>
      </c>
      <c r="DA75">
        <f t="shared" si="117"/>
        <v>0</v>
      </c>
      <c r="DB75">
        <f t="shared" si="117"/>
        <v>0</v>
      </c>
      <c r="DC75">
        <f t="shared" si="115"/>
        <v>0</v>
      </c>
      <c r="DD75">
        <f t="shared" si="115"/>
        <v>0</v>
      </c>
      <c r="DE75">
        <f t="shared" si="115"/>
        <v>0</v>
      </c>
      <c r="DF75">
        <f t="shared" si="115"/>
        <v>0</v>
      </c>
      <c r="DG75">
        <f t="shared" si="115"/>
        <v>0</v>
      </c>
      <c r="DH75">
        <f t="shared" si="115"/>
        <v>0</v>
      </c>
      <c r="DI75">
        <f t="shared" si="115"/>
        <v>0</v>
      </c>
      <c r="DJ75">
        <f t="shared" si="115"/>
        <v>0</v>
      </c>
      <c r="DK75">
        <f t="shared" si="115"/>
        <v>0</v>
      </c>
      <c r="DL75">
        <f t="shared" si="115"/>
        <v>0</v>
      </c>
      <c r="DR75" t="str">
        <f t="shared" si="124"/>
        <v/>
      </c>
    </row>
    <row r="76" spans="1:122" ht="14.25" customHeight="1">
      <c r="A76" s="15" t="str">
        <f t="shared" si="118"/>
        <v/>
      </c>
      <c r="B76" s="15" t="str">
        <f t="shared" si="99"/>
        <v/>
      </c>
      <c r="C76" s="97"/>
      <c r="D76" s="43"/>
      <c r="E76" s="43"/>
      <c r="F76" s="89"/>
      <c r="G76" s="43"/>
      <c r="H76" s="43"/>
      <c r="I76" s="43"/>
      <c r="J76" s="43"/>
      <c r="K76" s="76" t="str">
        <f t="shared" si="100"/>
        <v/>
      </c>
      <c r="L76" s="88" t="str">
        <f t="shared" si="101"/>
        <v/>
      </c>
      <c r="M76" s="88"/>
      <c r="O76" s="16" t="str">
        <f t="shared" si="91"/>
        <v/>
      </c>
      <c r="P76" s="16" t="str">
        <f t="shared" si="92"/>
        <v/>
      </c>
      <c r="Q76" s="16" t="str">
        <f t="shared" si="93"/>
        <v/>
      </c>
      <c r="R76" s="16" t="str">
        <f t="shared" si="125"/>
        <v/>
      </c>
      <c r="S76" s="16"/>
      <c r="T76" s="16">
        <f t="shared" si="102"/>
        <v>0</v>
      </c>
      <c r="U76" s="16">
        <f t="shared" si="103"/>
        <v>0</v>
      </c>
      <c r="V76" s="16">
        <f t="shared" si="104"/>
        <v>0</v>
      </c>
      <c r="W76" s="16">
        <f t="shared" si="105"/>
        <v>0</v>
      </c>
      <c r="X76" s="16">
        <f t="shared" si="75"/>
        <v>0</v>
      </c>
      <c r="Y76" s="16">
        <f t="shared" si="62"/>
        <v>0</v>
      </c>
      <c r="Z76" s="16">
        <f t="shared" si="63"/>
        <v>0</v>
      </c>
      <c r="AA76" s="16">
        <f t="shared" si="64"/>
        <v>0</v>
      </c>
      <c r="AB76" s="16">
        <f t="shared" si="65"/>
        <v>0</v>
      </c>
      <c r="AC76" s="16">
        <f t="shared" si="119"/>
        <v>0</v>
      </c>
      <c r="AD76" s="44" t="str">
        <f t="shared" si="94"/>
        <v/>
      </c>
      <c r="AE76" s="44" t="str">
        <f t="shared" si="95"/>
        <v/>
      </c>
      <c r="AF76" s="44" t="str">
        <f t="shared" si="96"/>
        <v/>
      </c>
      <c r="AG76" s="44" t="str">
        <f t="shared" si="97"/>
        <v/>
      </c>
      <c r="AH76" s="44">
        <f t="shared" si="106"/>
        <v>0</v>
      </c>
      <c r="AI76" s="44">
        <f t="shared" si="107"/>
        <v>0</v>
      </c>
      <c r="AJ76" s="44">
        <f t="shared" si="108"/>
        <v>0</v>
      </c>
      <c r="AK76" s="44">
        <f t="shared" si="109"/>
        <v>0</v>
      </c>
      <c r="AL76" s="44">
        <f t="shared" si="120"/>
        <v>0</v>
      </c>
      <c r="AM76" s="44" t="str">
        <f t="shared" si="123"/>
        <v/>
      </c>
      <c r="AN76" s="16">
        <f t="shared" si="121"/>
        <v>0</v>
      </c>
      <c r="AO76" s="16" t="str">
        <f t="shared" si="110"/>
        <v/>
      </c>
      <c r="AP76" s="16" t="str">
        <f t="shared" si="111"/>
        <v/>
      </c>
      <c r="AQ76" s="16" t="str">
        <f t="shared" si="112"/>
        <v/>
      </c>
      <c r="AR76" s="16" t="str">
        <f t="shared" si="113"/>
        <v/>
      </c>
      <c r="AX76">
        <v>69</v>
      </c>
      <c r="AY76" t="str">
        <f>IF(ISERROR(VLOOKUP($AX76,申込一覧表_女子!$AH$5:$AN$167,2,0)),"",VLOOKUP($AX76,申込一覧表_女子!$AH$5:$AN$167,2,0))</f>
        <v/>
      </c>
      <c r="AZ76" t="str">
        <f>IF(ISERROR(VLOOKUP($AX76,申込一覧表_女子!$AH$5:$AN$167,7,0)),"",VLOOKUP($AX76,申込一覧表_女子!$AH$5:$AN$167,7,0))</f>
        <v/>
      </c>
      <c r="BA76" t="str">
        <f>IF(ISERROR(VLOOKUP($AX76,申込一覧表_女子!$AO$5:$AP$167,2,0)),"",VLOOKUP($AX76,申込一覧表_女子!$AO$5:$AP$167,2,0))</f>
        <v/>
      </c>
      <c r="BB76" t="str">
        <f>IF(ISERROR(VLOOKUP($AX76,申込一覧表_女子!$AH$5:$AN$167,5,0)),"",VLOOKUP($AX76,申込一覧表_女子!$AH$5:$AN$167,5,0))</f>
        <v/>
      </c>
      <c r="BC76" t="str">
        <f>IF(ISERROR(VLOOKUP($AX76,申込一覧表_女子!$AH$5:$AO$167,9,0)),"",VLOOKUP($AX76,申込一覧表_女子!$AH$5:$AO$167,9,0))</f>
        <v/>
      </c>
      <c r="BD76">
        <f t="shared" si="122"/>
        <v>0</v>
      </c>
      <c r="BE76">
        <f t="shared" si="122"/>
        <v>0</v>
      </c>
      <c r="BF76">
        <f t="shared" si="122"/>
        <v>0</v>
      </c>
      <c r="BG76">
        <f t="shared" si="122"/>
        <v>0</v>
      </c>
      <c r="BH76">
        <f t="shared" si="122"/>
        <v>0</v>
      </c>
      <c r="BI76">
        <f t="shared" si="122"/>
        <v>0</v>
      </c>
      <c r="BJ76">
        <f t="shared" si="122"/>
        <v>0</v>
      </c>
      <c r="BK76">
        <f t="shared" si="122"/>
        <v>0</v>
      </c>
      <c r="BL76">
        <f t="shared" si="122"/>
        <v>0</v>
      </c>
      <c r="BM76">
        <f t="shared" si="122"/>
        <v>0</v>
      </c>
      <c r="BN76">
        <f t="shared" si="122"/>
        <v>0</v>
      </c>
      <c r="BO76">
        <f t="shared" si="122"/>
        <v>0</v>
      </c>
      <c r="BP76" t="str">
        <f t="shared" si="126"/>
        <v/>
      </c>
      <c r="BQ76">
        <f t="shared" si="127"/>
        <v>0</v>
      </c>
      <c r="BR76" t="str">
        <f t="shared" si="50"/>
        <v/>
      </c>
      <c r="CC76">
        <v>69</v>
      </c>
      <c r="CD76" t="str">
        <f>IF(ISERROR(VLOOKUP($CC76,申込一覧表_女子!$AH$6:$AO$75,2,0)),"",VLOOKUP($CC76,申込一覧表_女子!$AH$6:$AO$75,2,0))</f>
        <v/>
      </c>
      <c r="CE76" t="str">
        <f>IF(ISERROR(VLOOKUP($CC76,申込一覧表_女子!$AH$6:$AO$75,7,0)),"",VLOOKUP($CC76,申込一覧表_女子!$AH$6:$AO$75,7,0))</f>
        <v/>
      </c>
      <c r="CF76" t="str">
        <f>IF(ISERROR(VLOOKUP($CC76,申込一覧表_女子!$AH$5:$AP$75,9,0)),"",VLOOKUP($CC76,申込一覧表_女子!$AH$5:$AP$75,9,0))</f>
        <v/>
      </c>
      <c r="CG76" t="str">
        <f>IF(ISERROR(VLOOKUP($CC76,申込一覧表_女子!$AH$6:$AN$75,5,0)),"",VLOOKUP($CC76,申込一覧表_女子!$AH$6:$AN$75,5,0))</f>
        <v/>
      </c>
      <c r="CH76" t="str">
        <f>IF(ISERROR(VLOOKUP($CC76,申込一覧表_女子!$AH$6:$AP$75,8,0)),"",VLOOKUP($CC76,申込一覧表_女子!$AH$6:$AP$75,8,0))</f>
        <v/>
      </c>
      <c r="CI76">
        <f t="shared" si="116"/>
        <v>0</v>
      </c>
      <c r="CJ76">
        <f t="shared" si="114"/>
        <v>0</v>
      </c>
      <c r="CK76">
        <f t="shared" si="114"/>
        <v>0</v>
      </c>
      <c r="CL76">
        <f t="shared" si="114"/>
        <v>0</v>
      </c>
      <c r="CM76">
        <f t="shared" si="114"/>
        <v>0</v>
      </c>
      <c r="CN76">
        <f t="shared" si="114"/>
        <v>0</v>
      </c>
      <c r="CO76">
        <f t="shared" si="114"/>
        <v>0</v>
      </c>
      <c r="CP76">
        <f t="shared" si="114"/>
        <v>0</v>
      </c>
      <c r="CQ76">
        <f t="shared" si="114"/>
        <v>0</v>
      </c>
      <c r="CR76">
        <f t="shared" si="114"/>
        <v>0</v>
      </c>
      <c r="CS76">
        <f t="shared" si="114"/>
        <v>0</v>
      </c>
      <c r="CT76">
        <f t="shared" si="114"/>
        <v>0</v>
      </c>
      <c r="CU76" t="str">
        <f>申込一覧表_女子!AH146</f>
        <v/>
      </c>
      <c r="CV76" t="str">
        <f>IF(ISERROR(VLOOKUP($CU76,申込一覧表_女子!$AH$78:$AN$167,2,0)),"",VLOOKUP($CU76,申込一覧表_女子!$AH$78:$AN$167,2,0))</f>
        <v/>
      </c>
      <c r="CW76" t="str">
        <f>IF(ISERROR(VLOOKUP($CU76,申込一覧表_女子!$AH$78:$AN$167,7,0)),"",VLOOKUP($CU76,申込一覧表_女子!$AH$78:$AN$167,7,0))</f>
        <v xml:space="preserve">  </v>
      </c>
      <c r="CX76" t="str">
        <f>IF(ISERROR(VLOOKUP($CU76,申込一覧表_女子!$AH$78:$AP$167,9,0)),"",VLOOKUP($CU76,申込一覧表_女子!$AH$78:$AP$167,9,0))</f>
        <v/>
      </c>
      <c r="CY76">
        <f>IF(ISERROR(VLOOKUP($CU76,申込一覧表_女子!$AH$78:$AN$167,5,0)),"",VLOOKUP($CU76,申込一覧表_女子!$AH$78:$AN$167,5,0))</f>
        <v>0</v>
      </c>
      <c r="CZ76" t="str">
        <f>IF(ISERROR(VLOOKUP($CU76,申込一覧表_女子!$AH$78:$AO$167,8,0)),"",VLOOKUP($CU76,申込一覧表_女子!$AH$78:$AO$167,8,0))</f>
        <v/>
      </c>
      <c r="DA76">
        <f t="shared" si="117"/>
        <v>0</v>
      </c>
      <c r="DB76">
        <f t="shared" si="117"/>
        <v>0</v>
      </c>
      <c r="DC76">
        <f t="shared" si="115"/>
        <v>0</v>
      </c>
      <c r="DD76">
        <f t="shared" si="115"/>
        <v>0</v>
      </c>
      <c r="DE76">
        <f t="shared" si="115"/>
        <v>0</v>
      </c>
      <c r="DF76">
        <f t="shared" si="115"/>
        <v>0</v>
      </c>
      <c r="DG76">
        <f t="shared" si="115"/>
        <v>0</v>
      </c>
      <c r="DH76">
        <f t="shared" si="115"/>
        <v>0</v>
      </c>
      <c r="DI76">
        <f t="shared" si="115"/>
        <v>0</v>
      </c>
      <c r="DJ76">
        <f t="shared" si="115"/>
        <v>0</v>
      </c>
      <c r="DK76">
        <f t="shared" si="115"/>
        <v>0</v>
      </c>
      <c r="DL76">
        <f t="shared" si="115"/>
        <v>0</v>
      </c>
      <c r="DR76" t="str">
        <f t="shared" si="124"/>
        <v/>
      </c>
    </row>
    <row r="77" spans="1:122" ht="14.25" customHeight="1">
      <c r="A77" s="15" t="str">
        <f t="shared" si="118"/>
        <v/>
      </c>
      <c r="B77" s="15" t="str">
        <f t="shared" si="99"/>
        <v/>
      </c>
      <c r="C77" s="97"/>
      <c r="D77" s="43"/>
      <c r="E77" s="43"/>
      <c r="F77" s="89"/>
      <c r="G77" s="43"/>
      <c r="H77" s="43"/>
      <c r="I77" s="43"/>
      <c r="J77" s="43"/>
      <c r="K77" s="76" t="str">
        <f t="shared" si="100"/>
        <v/>
      </c>
      <c r="L77" s="88" t="str">
        <f t="shared" si="101"/>
        <v/>
      </c>
      <c r="M77" s="88"/>
      <c r="O77" s="16" t="str">
        <f t="shared" si="91"/>
        <v/>
      </c>
      <c r="P77" s="16" t="str">
        <f t="shared" si="92"/>
        <v/>
      </c>
      <c r="Q77" s="16" t="str">
        <f t="shared" si="93"/>
        <v/>
      </c>
      <c r="R77" s="16" t="str">
        <f t="shared" si="125"/>
        <v/>
      </c>
      <c r="S77" s="16"/>
      <c r="T77" s="16">
        <f t="shared" si="102"/>
        <v>0</v>
      </c>
      <c r="U77" s="16">
        <f t="shared" si="103"/>
        <v>0</v>
      </c>
      <c r="V77" s="16">
        <f t="shared" si="104"/>
        <v>0</v>
      </c>
      <c r="W77" s="16">
        <f t="shared" si="105"/>
        <v>0</v>
      </c>
      <c r="X77" s="16">
        <f t="shared" si="75"/>
        <v>0</v>
      </c>
      <c r="Y77" s="16">
        <f t="shared" si="62"/>
        <v>0</v>
      </c>
      <c r="Z77" s="16">
        <f t="shared" si="63"/>
        <v>0</v>
      </c>
      <c r="AA77" s="16">
        <f t="shared" si="64"/>
        <v>0</v>
      </c>
      <c r="AB77" s="16">
        <f t="shared" si="65"/>
        <v>0</v>
      </c>
      <c r="AC77" s="16">
        <f t="shared" si="119"/>
        <v>0</v>
      </c>
      <c r="AD77" s="44" t="str">
        <f t="shared" si="94"/>
        <v/>
      </c>
      <c r="AE77" s="44" t="str">
        <f t="shared" si="95"/>
        <v/>
      </c>
      <c r="AF77" s="44" t="str">
        <f t="shared" si="96"/>
        <v/>
      </c>
      <c r="AG77" s="44" t="str">
        <f t="shared" si="97"/>
        <v/>
      </c>
      <c r="AH77" s="44">
        <f t="shared" si="106"/>
        <v>0</v>
      </c>
      <c r="AI77" s="44">
        <f t="shared" si="107"/>
        <v>0</v>
      </c>
      <c r="AJ77" s="44">
        <f t="shared" si="108"/>
        <v>0</v>
      </c>
      <c r="AK77" s="44">
        <f t="shared" si="109"/>
        <v>0</v>
      </c>
      <c r="AL77" s="44">
        <f t="shared" si="120"/>
        <v>0</v>
      </c>
      <c r="AM77" s="44" t="str">
        <f t="shared" si="123"/>
        <v/>
      </c>
      <c r="AN77" s="16">
        <f t="shared" si="121"/>
        <v>0</v>
      </c>
      <c r="AO77" s="16" t="str">
        <f t="shared" si="110"/>
        <v/>
      </c>
      <c r="AP77" s="16" t="str">
        <f t="shared" si="111"/>
        <v/>
      </c>
      <c r="AQ77" s="16" t="str">
        <f t="shared" si="112"/>
        <v/>
      </c>
      <c r="AR77" s="16" t="str">
        <f t="shared" si="113"/>
        <v/>
      </c>
      <c r="AX77">
        <v>70</v>
      </c>
      <c r="AY77" t="str">
        <f>IF(ISERROR(VLOOKUP($AX77,申込一覧表_女子!$AH$5:$AN$167,2,0)),"",VLOOKUP($AX77,申込一覧表_女子!$AH$5:$AN$167,2,0))</f>
        <v/>
      </c>
      <c r="AZ77" t="str">
        <f>IF(ISERROR(VLOOKUP($AX77,申込一覧表_女子!$AH$5:$AN$167,7,0)),"",VLOOKUP($AX77,申込一覧表_女子!$AH$5:$AN$167,7,0))</f>
        <v/>
      </c>
      <c r="BA77" t="str">
        <f>IF(ISERROR(VLOOKUP($AX77,申込一覧表_女子!$AO$5:$AP$167,2,0)),"",VLOOKUP($AX77,申込一覧表_女子!$AO$5:$AP$167,2,0))</f>
        <v/>
      </c>
      <c r="BB77" t="str">
        <f>IF(ISERROR(VLOOKUP($AX77,申込一覧表_女子!$AH$5:$AN$167,5,0)),"",VLOOKUP($AX77,申込一覧表_女子!$AH$5:$AN$167,5,0))</f>
        <v/>
      </c>
      <c r="BC77" t="str">
        <f>IF(ISERROR(VLOOKUP($AX77,申込一覧表_女子!$AH$5:$AO$167,9,0)),"",VLOOKUP($AX77,申込一覧表_女子!$AH$5:$AO$167,9,0))</f>
        <v/>
      </c>
      <c r="BD77">
        <f t="shared" si="122"/>
        <v>0</v>
      </c>
      <c r="BE77">
        <f t="shared" si="122"/>
        <v>0</v>
      </c>
      <c r="BF77">
        <f t="shared" si="122"/>
        <v>0</v>
      </c>
      <c r="BG77">
        <f t="shared" si="122"/>
        <v>0</v>
      </c>
      <c r="BH77">
        <f t="shared" si="122"/>
        <v>0</v>
      </c>
      <c r="BI77">
        <f t="shared" si="122"/>
        <v>0</v>
      </c>
      <c r="BJ77">
        <f t="shared" si="122"/>
        <v>0</v>
      </c>
      <c r="BK77">
        <f t="shared" si="122"/>
        <v>0</v>
      </c>
      <c r="BL77">
        <f t="shared" si="122"/>
        <v>0</v>
      </c>
      <c r="BM77">
        <f t="shared" si="122"/>
        <v>0</v>
      </c>
      <c r="BN77">
        <f t="shared" si="122"/>
        <v>0</v>
      </c>
      <c r="BO77">
        <f t="shared" si="122"/>
        <v>0</v>
      </c>
      <c r="BP77" t="str">
        <f t="shared" si="126"/>
        <v/>
      </c>
      <c r="BQ77">
        <f t="shared" si="127"/>
        <v>0</v>
      </c>
      <c r="BR77" t="str">
        <f t="shared" si="50"/>
        <v/>
      </c>
      <c r="CC77">
        <v>70</v>
      </c>
      <c r="CD77" t="str">
        <f>IF(ISERROR(VLOOKUP($CC77,申込一覧表_女子!$AH$6:$AO$75,2,0)),"",VLOOKUP($CC77,申込一覧表_女子!$AH$6:$AO$75,2,0))</f>
        <v/>
      </c>
      <c r="CE77" t="str">
        <f>IF(ISERROR(VLOOKUP($CC77,申込一覧表_女子!$AH$6:$AO$75,7,0)),"",VLOOKUP($CC77,申込一覧表_女子!$AH$6:$AO$75,7,0))</f>
        <v/>
      </c>
      <c r="CF77" t="str">
        <f>IF(ISERROR(VLOOKUP($CC77,申込一覧表_女子!$AH$5:$AP$75,9,0)),"",VLOOKUP($CC77,申込一覧表_女子!$AH$5:$AP$75,9,0))</f>
        <v/>
      </c>
      <c r="CG77" t="str">
        <f>IF(ISERROR(VLOOKUP($CC77,申込一覧表_女子!$AH$6:$AN$75,5,0)),"",VLOOKUP($CC77,申込一覧表_女子!$AH$6:$AN$75,5,0))</f>
        <v/>
      </c>
      <c r="CH77" t="str">
        <f>IF(ISERROR(VLOOKUP($CC77,申込一覧表_女子!$AH$6:$AP$75,8,0)),"",VLOOKUP($CC77,申込一覧表_女子!$AH$6:$AP$75,8,0))</f>
        <v/>
      </c>
      <c r="CI77">
        <f t="shared" si="116"/>
        <v>0</v>
      </c>
      <c r="CJ77">
        <f t="shared" si="114"/>
        <v>0</v>
      </c>
      <c r="CK77">
        <f t="shared" si="114"/>
        <v>0</v>
      </c>
      <c r="CL77">
        <f t="shared" si="114"/>
        <v>0</v>
      </c>
      <c r="CM77">
        <f t="shared" si="114"/>
        <v>0</v>
      </c>
      <c r="CN77">
        <f t="shared" si="114"/>
        <v>0</v>
      </c>
      <c r="CO77">
        <f t="shared" si="114"/>
        <v>0</v>
      </c>
      <c r="CP77">
        <f t="shared" si="114"/>
        <v>0</v>
      </c>
      <c r="CQ77">
        <f t="shared" si="114"/>
        <v>0</v>
      </c>
      <c r="CR77">
        <f t="shared" si="114"/>
        <v>0</v>
      </c>
      <c r="CS77">
        <f t="shared" si="114"/>
        <v>0</v>
      </c>
      <c r="CT77">
        <f t="shared" si="114"/>
        <v>0</v>
      </c>
      <c r="CU77" t="str">
        <f>申込一覧表_女子!AH147</f>
        <v/>
      </c>
      <c r="CV77" t="str">
        <f>IF(ISERROR(VLOOKUP($CU77,申込一覧表_女子!$AH$78:$AN$167,2,0)),"",VLOOKUP($CU77,申込一覧表_女子!$AH$78:$AN$167,2,0))</f>
        <v/>
      </c>
      <c r="CW77" t="str">
        <f>IF(ISERROR(VLOOKUP($CU77,申込一覧表_女子!$AH$78:$AN$167,7,0)),"",VLOOKUP($CU77,申込一覧表_女子!$AH$78:$AN$167,7,0))</f>
        <v xml:space="preserve">  </v>
      </c>
      <c r="CX77" t="str">
        <f>IF(ISERROR(VLOOKUP($CU77,申込一覧表_女子!$AH$78:$AP$167,9,0)),"",VLOOKUP($CU77,申込一覧表_女子!$AH$78:$AP$167,9,0))</f>
        <v/>
      </c>
      <c r="CY77">
        <f>IF(ISERROR(VLOOKUP($CU77,申込一覧表_女子!$AH$78:$AN$167,5,0)),"",VLOOKUP($CU77,申込一覧表_女子!$AH$78:$AN$167,5,0))</f>
        <v>0</v>
      </c>
      <c r="CZ77" t="str">
        <f>IF(ISERROR(VLOOKUP($CU77,申込一覧表_女子!$AH$78:$AO$167,8,0)),"",VLOOKUP($CU77,申込一覧表_女子!$AH$78:$AO$167,8,0))</f>
        <v/>
      </c>
      <c r="DA77">
        <f t="shared" si="117"/>
        <v>0</v>
      </c>
      <c r="DB77">
        <f t="shared" si="117"/>
        <v>0</v>
      </c>
      <c r="DC77">
        <f t="shared" si="115"/>
        <v>0</v>
      </c>
      <c r="DD77">
        <f t="shared" si="115"/>
        <v>0</v>
      </c>
      <c r="DE77">
        <f t="shared" si="115"/>
        <v>0</v>
      </c>
      <c r="DF77">
        <f t="shared" si="115"/>
        <v>0</v>
      </c>
      <c r="DG77">
        <f t="shared" si="115"/>
        <v>0</v>
      </c>
      <c r="DH77">
        <f t="shared" si="115"/>
        <v>0</v>
      </c>
      <c r="DI77">
        <f t="shared" si="115"/>
        <v>0</v>
      </c>
      <c r="DJ77">
        <f t="shared" si="115"/>
        <v>0</v>
      </c>
      <c r="DK77">
        <f t="shared" si="115"/>
        <v>0</v>
      </c>
      <c r="DL77">
        <f t="shared" si="115"/>
        <v>0</v>
      </c>
      <c r="DR77" t="str">
        <f t="shared" si="124"/>
        <v/>
      </c>
    </row>
    <row r="78" spans="1:122" ht="14.25" customHeight="1">
      <c r="A78" s="15" t="str">
        <f t="shared" si="118"/>
        <v/>
      </c>
      <c r="B78" s="15" t="str">
        <f t="shared" si="99"/>
        <v/>
      </c>
      <c r="C78" s="97"/>
      <c r="D78" s="43"/>
      <c r="E78" s="43"/>
      <c r="F78" s="89"/>
      <c r="G78" s="43"/>
      <c r="H78" s="43"/>
      <c r="I78" s="43"/>
      <c r="J78" s="43"/>
      <c r="K78" s="76" t="str">
        <f t="shared" si="100"/>
        <v/>
      </c>
      <c r="L78" s="88" t="str">
        <f t="shared" si="101"/>
        <v/>
      </c>
      <c r="M78" s="88"/>
      <c r="O78" s="16" t="str">
        <f t="shared" si="91"/>
        <v/>
      </c>
      <c r="P78" s="16" t="str">
        <f t="shared" si="92"/>
        <v/>
      </c>
      <c r="Q78" s="16" t="str">
        <f t="shared" si="93"/>
        <v/>
      </c>
      <c r="R78" s="16" t="str">
        <f t="shared" si="125"/>
        <v/>
      </c>
      <c r="S78" s="16"/>
      <c r="T78" s="16">
        <f t="shared" si="102"/>
        <v>0</v>
      </c>
      <c r="U78" s="16">
        <f t="shared" si="103"/>
        <v>0</v>
      </c>
      <c r="V78" s="16">
        <f t="shared" si="104"/>
        <v>0</v>
      </c>
      <c r="W78" s="16">
        <f t="shared" si="105"/>
        <v>0</v>
      </c>
      <c r="X78" s="16">
        <f t="shared" si="75"/>
        <v>0</v>
      </c>
      <c r="Y78" s="16">
        <f t="shared" si="62"/>
        <v>0</v>
      </c>
      <c r="Z78" s="16">
        <f t="shared" si="63"/>
        <v>0</v>
      </c>
      <c r="AA78" s="16">
        <f t="shared" si="64"/>
        <v>0</v>
      </c>
      <c r="AB78" s="16">
        <f t="shared" si="65"/>
        <v>0</v>
      </c>
      <c r="AC78" s="16">
        <f t="shared" si="119"/>
        <v>0</v>
      </c>
      <c r="AD78" s="44" t="str">
        <f t="shared" si="94"/>
        <v/>
      </c>
      <c r="AE78" s="44" t="str">
        <f t="shared" si="95"/>
        <v/>
      </c>
      <c r="AF78" s="44" t="str">
        <f t="shared" si="96"/>
        <v/>
      </c>
      <c r="AG78" s="44" t="str">
        <f t="shared" si="97"/>
        <v/>
      </c>
      <c r="AH78" s="44">
        <f t="shared" si="106"/>
        <v>0</v>
      </c>
      <c r="AI78" s="44">
        <f t="shared" si="107"/>
        <v>0</v>
      </c>
      <c r="AJ78" s="44">
        <f t="shared" si="108"/>
        <v>0</v>
      </c>
      <c r="AK78" s="44">
        <f t="shared" si="109"/>
        <v>0</v>
      </c>
      <c r="AL78" s="44">
        <f t="shared" si="120"/>
        <v>0</v>
      </c>
      <c r="AM78" s="44" t="str">
        <f t="shared" si="123"/>
        <v/>
      </c>
      <c r="AN78" s="16">
        <f t="shared" si="121"/>
        <v>0</v>
      </c>
      <c r="AO78" s="16" t="str">
        <f t="shared" si="110"/>
        <v/>
      </c>
      <c r="AP78" s="16" t="str">
        <f t="shared" si="111"/>
        <v/>
      </c>
      <c r="AQ78" s="16" t="str">
        <f t="shared" si="112"/>
        <v/>
      </c>
      <c r="AR78" s="16" t="str">
        <f t="shared" si="113"/>
        <v/>
      </c>
      <c r="AX78">
        <v>71</v>
      </c>
      <c r="AY78" t="str">
        <f>IF(ISERROR(VLOOKUP($AX78,申込一覧表_女子!$AH$5:$AN$167,2,0)),"",VLOOKUP($AX78,申込一覧表_女子!$AH$5:$AN$167,2,0))</f>
        <v/>
      </c>
      <c r="AZ78" t="str">
        <f>IF(ISERROR(VLOOKUP($AX78,申込一覧表_女子!$AH$5:$AN$167,7,0)),"",VLOOKUP($AX78,申込一覧表_女子!$AH$5:$AN$167,7,0))</f>
        <v/>
      </c>
      <c r="BA78" t="str">
        <f>IF(ISERROR(VLOOKUP($AX78,申込一覧表_女子!$AO$5:$AP$167,2,0)),"",VLOOKUP($AX78,申込一覧表_女子!$AO$5:$AP$167,2,0))</f>
        <v/>
      </c>
      <c r="BB78" t="str">
        <f>IF(ISERROR(VLOOKUP($AX78,申込一覧表_女子!$AH$5:$AN$167,5,0)),"",VLOOKUP($AX78,申込一覧表_女子!$AH$5:$AN$167,5,0))</f>
        <v/>
      </c>
      <c r="BC78" t="str">
        <f>IF(ISERROR(VLOOKUP($AX78,申込一覧表_女子!$AH$5:$AO$167,9,0)),"",VLOOKUP($AX78,申込一覧表_女子!$AH$5:$AO$167,9,0))</f>
        <v/>
      </c>
      <c r="BD78">
        <f t="shared" ref="BD78:BO87" si="128">COUNTIF($AD$7:$AG$66,BD$5&amp;$AY78)</f>
        <v>0</v>
      </c>
      <c r="BE78">
        <f t="shared" si="128"/>
        <v>0</v>
      </c>
      <c r="BF78">
        <f t="shared" si="128"/>
        <v>0</v>
      </c>
      <c r="BG78">
        <f t="shared" si="128"/>
        <v>0</v>
      </c>
      <c r="BH78">
        <f t="shared" si="128"/>
        <v>0</v>
      </c>
      <c r="BI78">
        <f t="shared" si="128"/>
        <v>0</v>
      </c>
      <c r="BJ78">
        <f t="shared" si="128"/>
        <v>0</v>
      </c>
      <c r="BK78">
        <f t="shared" si="128"/>
        <v>0</v>
      </c>
      <c r="BL78">
        <f t="shared" si="128"/>
        <v>0</v>
      </c>
      <c r="BM78">
        <f t="shared" si="128"/>
        <v>0</v>
      </c>
      <c r="BN78">
        <f t="shared" si="128"/>
        <v>0</v>
      </c>
      <c r="BO78">
        <f t="shared" si="128"/>
        <v>0</v>
      </c>
      <c r="BP78" t="str">
        <f t="shared" si="126"/>
        <v/>
      </c>
      <c r="BQ78">
        <f t="shared" si="127"/>
        <v>0</v>
      </c>
      <c r="BR78" t="str">
        <f t="shared" si="50"/>
        <v/>
      </c>
      <c r="CC78">
        <v>71</v>
      </c>
      <c r="CD78" t="str">
        <f>IF(ISERROR(VLOOKUP($CC78,申込一覧表_女子!$AH$6:$AO$75,2,0)),"",VLOOKUP($CC78,申込一覧表_女子!$AH$6:$AO$75,2,0))</f>
        <v/>
      </c>
      <c r="CE78" t="str">
        <f>IF(ISERROR(VLOOKUP($CC78,申込一覧表_女子!$AH$6:$AO$75,7,0)),"",VLOOKUP($CC78,申込一覧表_女子!$AH$6:$AO$75,7,0))</f>
        <v/>
      </c>
      <c r="CF78" t="str">
        <f>IF(ISERROR(VLOOKUP($CC78,申込一覧表_女子!$AH$5:$AP$75,9,0)),"",VLOOKUP($CC78,申込一覧表_女子!$AH$5:$AP$75,9,0))</f>
        <v/>
      </c>
      <c r="CG78" t="str">
        <f>IF(ISERROR(VLOOKUP($CC78,申込一覧表_女子!$AH$6:$AN$75,5,0)),"",VLOOKUP($CC78,申込一覧表_女子!$AH$6:$AN$75,5,0))</f>
        <v/>
      </c>
      <c r="CH78" t="str">
        <f>IF(ISERROR(VLOOKUP($CC78,申込一覧表_女子!$AH$6:$AP$75,8,0)),"",VLOOKUP($CC78,申込一覧表_女子!$AH$6:$AP$75,8,0))</f>
        <v/>
      </c>
      <c r="CI78">
        <f t="shared" si="116"/>
        <v>0</v>
      </c>
      <c r="CJ78">
        <f t="shared" si="114"/>
        <v>0</v>
      </c>
      <c r="CK78">
        <f t="shared" si="114"/>
        <v>0</v>
      </c>
      <c r="CL78">
        <f t="shared" si="114"/>
        <v>0</v>
      </c>
      <c r="CM78">
        <f t="shared" si="114"/>
        <v>0</v>
      </c>
      <c r="CN78">
        <f t="shared" si="114"/>
        <v>0</v>
      </c>
      <c r="CO78">
        <f t="shared" si="114"/>
        <v>0</v>
      </c>
      <c r="CP78">
        <f t="shared" si="114"/>
        <v>0</v>
      </c>
      <c r="CQ78">
        <f t="shared" si="114"/>
        <v>0</v>
      </c>
      <c r="CR78">
        <f t="shared" si="114"/>
        <v>0</v>
      </c>
      <c r="CS78">
        <f t="shared" si="114"/>
        <v>0</v>
      </c>
      <c r="CT78">
        <f t="shared" si="114"/>
        <v>0</v>
      </c>
      <c r="CU78">
        <f>申込一覧表_女子!AH148</f>
        <v>0</v>
      </c>
      <c r="CV78" t="str">
        <f>IF(ISERROR(VLOOKUP($CU78,申込一覧表_女子!$AH$78:$AN$167,2,0)),"",VLOOKUP($CU78,申込一覧表_女子!$AH$78:$AN$167,2,0))</f>
        <v/>
      </c>
      <c r="CW78" t="str">
        <f>IF(ISERROR(VLOOKUP($CU78,申込一覧表_女子!$AH$78:$AN$167,7,0)),"",VLOOKUP($CU78,申込一覧表_女子!$AH$78:$AN$167,7,0))</f>
        <v/>
      </c>
      <c r="CX78" t="str">
        <f>IF(ISERROR(VLOOKUP($CU78,申込一覧表_女子!$AH$78:$AP$167,9,0)),"",VLOOKUP($CU78,申込一覧表_女子!$AH$78:$AP$167,9,0))</f>
        <v/>
      </c>
      <c r="CY78" t="str">
        <f>IF(ISERROR(VLOOKUP($CU78,申込一覧表_女子!$AH$78:$AN$167,5,0)),"",VLOOKUP($CU78,申込一覧表_女子!$AH$78:$AN$167,5,0))</f>
        <v/>
      </c>
      <c r="CZ78" t="str">
        <f>IF(ISERROR(VLOOKUP($CU78,申込一覧表_女子!$AH$78:$AO$167,8,0)),"",VLOOKUP($CU78,申込一覧表_女子!$AH$78:$AO$167,8,0))</f>
        <v/>
      </c>
      <c r="DA78">
        <f t="shared" si="117"/>
        <v>0</v>
      </c>
      <c r="DB78">
        <f t="shared" si="117"/>
        <v>0</v>
      </c>
      <c r="DC78">
        <f t="shared" si="115"/>
        <v>0</v>
      </c>
      <c r="DD78">
        <f t="shared" si="115"/>
        <v>0</v>
      </c>
      <c r="DE78">
        <f t="shared" si="115"/>
        <v>0</v>
      </c>
      <c r="DF78">
        <f t="shared" si="115"/>
        <v>0</v>
      </c>
      <c r="DG78">
        <f t="shared" si="115"/>
        <v>0</v>
      </c>
      <c r="DH78">
        <f t="shared" si="115"/>
        <v>0</v>
      </c>
      <c r="DI78">
        <f t="shared" si="115"/>
        <v>0</v>
      </c>
      <c r="DJ78">
        <f t="shared" si="115"/>
        <v>0</v>
      </c>
      <c r="DK78">
        <f t="shared" si="115"/>
        <v>0</v>
      </c>
      <c r="DL78">
        <f t="shared" si="115"/>
        <v>0</v>
      </c>
      <c r="DR78" t="str">
        <f t="shared" si="124"/>
        <v/>
      </c>
    </row>
    <row r="79" spans="1:122" ht="14.25" customHeight="1">
      <c r="AX79">
        <v>72</v>
      </c>
      <c r="AY79" t="str">
        <f>IF(ISERROR(VLOOKUP($AX79,申込一覧表_女子!$AH$5:$AN$167,2,0)),"",VLOOKUP($AX79,申込一覧表_女子!$AH$5:$AN$167,2,0))</f>
        <v/>
      </c>
      <c r="AZ79" t="str">
        <f>IF(ISERROR(VLOOKUP($AX79,申込一覧表_女子!$AH$5:$AN$167,7,0)),"",VLOOKUP($AX79,申込一覧表_女子!$AH$5:$AN$167,7,0))</f>
        <v/>
      </c>
      <c r="BA79" t="str">
        <f>IF(ISERROR(VLOOKUP($AX79,申込一覧表_女子!$AO$5:$AP$167,2,0)),"",VLOOKUP($AX79,申込一覧表_女子!$AO$5:$AP$167,2,0))</f>
        <v/>
      </c>
      <c r="BB79" t="str">
        <f>IF(ISERROR(VLOOKUP($AX79,申込一覧表_女子!$AH$5:$AN$167,5,0)),"",VLOOKUP($AX79,申込一覧表_女子!$AH$5:$AN$167,5,0))</f>
        <v/>
      </c>
      <c r="BC79" t="str">
        <f>IF(ISERROR(VLOOKUP($AX79,申込一覧表_女子!$AH$5:$AO$167,9,0)),"",VLOOKUP($AX79,申込一覧表_女子!$AH$5:$AO$167,9,0))</f>
        <v/>
      </c>
      <c r="BD79">
        <f t="shared" si="128"/>
        <v>0</v>
      </c>
      <c r="BE79">
        <f t="shared" si="128"/>
        <v>0</v>
      </c>
      <c r="BF79">
        <f t="shared" si="128"/>
        <v>0</v>
      </c>
      <c r="BG79">
        <f t="shared" si="128"/>
        <v>0</v>
      </c>
      <c r="BH79">
        <f t="shared" si="128"/>
        <v>0</v>
      </c>
      <c r="BI79">
        <f t="shared" si="128"/>
        <v>0</v>
      </c>
      <c r="BJ79">
        <f t="shared" si="128"/>
        <v>0</v>
      </c>
      <c r="BK79">
        <f t="shared" si="128"/>
        <v>0</v>
      </c>
      <c r="BL79">
        <f t="shared" si="128"/>
        <v>0</v>
      </c>
      <c r="BM79">
        <f t="shared" si="128"/>
        <v>0</v>
      </c>
      <c r="BN79">
        <f t="shared" si="128"/>
        <v>0</v>
      </c>
      <c r="BO79">
        <f t="shared" si="128"/>
        <v>0</v>
      </c>
      <c r="BP79" t="str">
        <f t="shared" si="126"/>
        <v/>
      </c>
      <c r="BQ79">
        <f t="shared" si="127"/>
        <v>0</v>
      </c>
      <c r="BR79" t="str">
        <f t="shared" si="50"/>
        <v/>
      </c>
      <c r="CC79">
        <v>72</v>
      </c>
      <c r="CD79" t="str">
        <f>IF(ISERROR(VLOOKUP($CC79,申込一覧表_女子!$AH$6:$AO$75,2,0)),"",VLOOKUP($CC79,申込一覧表_女子!$AH$6:$AO$75,2,0))</f>
        <v/>
      </c>
      <c r="CE79" t="str">
        <f>IF(ISERROR(VLOOKUP($CC79,申込一覧表_女子!$AH$6:$AO$75,7,0)),"",VLOOKUP($CC79,申込一覧表_女子!$AH$6:$AO$75,7,0))</f>
        <v/>
      </c>
      <c r="CF79" t="str">
        <f>IF(ISERROR(VLOOKUP($CC79,申込一覧表_女子!$AH$5:$AP$75,9,0)),"",VLOOKUP($CC79,申込一覧表_女子!$AH$5:$AP$75,9,0))</f>
        <v/>
      </c>
      <c r="CG79" t="str">
        <f>IF(ISERROR(VLOOKUP($CC79,申込一覧表_女子!$AH$6:$AN$75,5,0)),"",VLOOKUP($CC79,申込一覧表_女子!$AH$6:$AN$75,5,0))</f>
        <v/>
      </c>
      <c r="CH79" t="str">
        <f>IF(ISERROR(VLOOKUP($CC79,申込一覧表_女子!$AH$6:$AP$75,8,0)),"",VLOOKUP($CC79,申込一覧表_女子!$AH$6:$AP$75,8,0))</f>
        <v/>
      </c>
      <c r="CI79">
        <f t="shared" si="116"/>
        <v>0</v>
      </c>
      <c r="CJ79">
        <f t="shared" si="114"/>
        <v>0</v>
      </c>
      <c r="CK79">
        <f t="shared" si="114"/>
        <v>0</v>
      </c>
      <c r="CL79">
        <f t="shared" si="114"/>
        <v>0</v>
      </c>
      <c r="CM79">
        <f t="shared" si="114"/>
        <v>0</v>
      </c>
      <c r="CN79">
        <f t="shared" si="114"/>
        <v>0</v>
      </c>
      <c r="CO79">
        <f t="shared" si="114"/>
        <v>0</v>
      </c>
      <c r="CP79">
        <f t="shared" si="114"/>
        <v>0</v>
      </c>
      <c r="CQ79">
        <f t="shared" si="114"/>
        <v>0</v>
      </c>
      <c r="CR79">
        <f t="shared" si="114"/>
        <v>0</v>
      </c>
      <c r="CS79">
        <f t="shared" si="114"/>
        <v>0</v>
      </c>
      <c r="CT79">
        <f t="shared" si="114"/>
        <v>0</v>
      </c>
      <c r="CU79">
        <f>申込一覧表_女子!AH149</f>
        <v>0</v>
      </c>
      <c r="CV79" t="str">
        <f>IF(ISERROR(VLOOKUP($CU79,申込一覧表_女子!$AH$78:$AN$167,2,0)),"",VLOOKUP($CU79,申込一覧表_女子!$AH$78:$AN$167,2,0))</f>
        <v/>
      </c>
      <c r="CW79" t="str">
        <f>IF(ISERROR(VLOOKUP($CU79,申込一覧表_女子!$AH$78:$AN$167,7,0)),"",VLOOKUP($CU79,申込一覧表_女子!$AH$78:$AN$167,7,0))</f>
        <v/>
      </c>
      <c r="CX79" t="str">
        <f>IF(ISERROR(VLOOKUP($CU79,申込一覧表_女子!$AH$78:$AP$167,9,0)),"",VLOOKUP($CU79,申込一覧表_女子!$AH$78:$AP$167,9,0))</f>
        <v/>
      </c>
      <c r="CY79" t="str">
        <f>IF(ISERROR(VLOOKUP($CU79,申込一覧表_女子!$AH$78:$AN$167,5,0)),"",VLOOKUP($CU79,申込一覧表_女子!$AH$78:$AN$167,5,0))</f>
        <v/>
      </c>
      <c r="CZ79" t="str">
        <f>IF(ISERROR(VLOOKUP($CU79,申込一覧表_女子!$AH$78:$AO$167,8,0)),"",VLOOKUP($CU79,申込一覧表_女子!$AH$78:$AO$167,8,0))</f>
        <v/>
      </c>
      <c r="DA79">
        <f t="shared" si="117"/>
        <v>0</v>
      </c>
      <c r="DB79">
        <f t="shared" si="117"/>
        <v>0</v>
      </c>
      <c r="DC79">
        <f t="shared" si="115"/>
        <v>0</v>
      </c>
      <c r="DD79">
        <f t="shared" si="115"/>
        <v>0</v>
      </c>
      <c r="DE79">
        <f t="shared" si="115"/>
        <v>0</v>
      </c>
      <c r="DF79">
        <f t="shared" si="115"/>
        <v>0</v>
      </c>
      <c r="DG79">
        <f t="shared" si="115"/>
        <v>0</v>
      </c>
      <c r="DH79">
        <f t="shared" si="115"/>
        <v>0</v>
      </c>
      <c r="DI79">
        <f t="shared" si="115"/>
        <v>0</v>
      </c>
      <c r="DJ79">
        <f t="shared" si="115"/>
        <v>0</v>
      </c>
      <c r="DK79">
        <f t="shared" si="115"/>
        <v>0</v>
      </c>
      <c r="DL79">
        <f t="shared" si="115"/>
        <v>0</v>
      </c>
      <c r="DR79" t="str">
        <f t="shared" si="124"/>
        <v/>
      </c>
    </row>
    <row r="80" spans="1:122" ht="14.25" customHeight="1">
      <c r="AX80">
        <v>73</v>
      </c>
      <c r="AY80" t="str">
        <f>IF(ISERROR(VLOOKUP($AX80,申込一覧表_女子!$AH$5:$AN$167,2,0)),"",VLOOKUP($AX80,申込一覧表_女子!$AH$5:$AN$167,2,0))</f>
        <v/>
      </c>
      <c r="AZ80" t="str">
        <f>IF(ISERROR(VLOOKUP($AX80,申込一覧表_女子!$AH$5:$AN$167,7,0)),"",VLOOKUP($AX80,申込一覧表_女子!$AH$5:$AN$167,7,0))</f>
        <v/>
      </c>
      <c r="BA80" t="str">
        <f>IF(ISERROR(VLOOKUP($AX80,申込一覧表_女子!$AO$5:$AP$167,2,0)),"",VLOOKUP($AX80,申込一覧表_女子!$AO$5:$AP$167,2,0))</f>
        <v/>
      </c>
      <c r="BB80" t="str">
        <f>IF(ISERROR(VLOOKUP($AX80,申込一覧表_女子!$AH$5:$AN$167,5,0)),"",VLOOKUP($AX80,申込一覧表_女子!$AH$5:$AN$167,5,0))</f>
        <v/>
      </c>
      <c r="BC80" t="str">
        <f>IF(ISERROR(VLOOKUP($AX80,申込一覧表_女子!$AH$5:$AO$167,9,0)),"",VLOOKUP($AX80,申込一覧表_女子!$AH$5:$AO$167,9,0))</f>
        <v/>
      </c>
      <c r="BD80">
        <f t="shared" si="128"/>
        <v>0</v>
      </c>
      <c r="BE80">
        <f t="shared" si="128"/>
        <v>0</v>
      </c>
      <c r="BF80">
        <f t="shared" si="128"/>
        <v>0</v>
      </c>
      <c r="BG80">
        <f t="shared" si="128"/>
        <v>0</v>
      </c>
      <c r="BH80">
        <f t="shared" si="128"/>
        <v>0</v>
      </c>
      <c r="BI80">
        <f t="shared" si="128"/>
        <v>0</v>
      </c>
      <c r="BJ80">
        <f t="shared" si="128"/>
        <v>0</v>
      </c>
      <c r="BK80">
        <f t="shared" si="128"/>
        <v>0</v>
      </c>
      <c r="BL80">
        <f t="shared" si="128"/>
        <v>0</v>
      </c>
      <c r="BM80">
        <f t="shared" si="128"/>
        <v>0</v>
      </c>
      <c r="BN80">
        <f t="shared" si="128"/>
        <v>0</v>
      </c>
      <c r="BO80">
        <f t="shared" si="128"/>
        <v>0</v>
      </c>
      <c r="BP80" t="str">
        <f t="shared" si="126"/>
        <v/>
      </c>
      <c r="BQ80">
        <f t="shared" si="127"/>
        <v>0</v>
      </c>
      <c r="BR80" t="str">
        <f t="shared" si="50"/>
        <v/>
      </c>
      <c r="CC80">
        <v>73</v>
      </c>
      <c r="CD80" t="str">
        <f>IF(ISERROR(VLOOKUP($CC80,申込一覧表_女子!$AH$6:$AO$75,2,0)),"",VLOOKUP($CC80,申込一覧表_女子!$AH$6:$AO$75,2,0))</f>
        <v/>
      </c>
      <c r="CE80" t="str">
        <f>IF(ISERROR(VLOOKUP($CC80,申込一覧表_女子!$AH$6:$AO$75,7,0)),"",VLOOKUP($CC80,申込一覧表_女子!$AH$6:$AO$75,7,0))</f>
        <v/>
      </c>
      <c r="CF80" t="str">
        <f>IF(ISERROR(VLOOKUP($CC80,申込一覧表_女子!$AH$5:$AP$75,9,0)),"",VLOOKUP($CC80,申込一覧表_女子!$AH$5:$AP$75,9,0))</f>
        <v/>
      </c>
      <c r="CG80" t="str">
        <f>IF(ISERROR(VLOOKUP($CC80,申込一覧表_女子!$AH$6:$AN$75,5,0)),"",VLOOKUP($CC80,申込一覧表_女子!$AH$6:$AN$75,5,0))</f>
        <v/>
      </c>
      <c r="CH80" t="str">
        <f>IF(ISERROR(VLOOKUP($CC80,申込一覧表_女子!$AH$6:$AP$75,8,0)),"",VLOOKUP($CC80,申込一覧表_女子!$AH$6:$AP$75,8,0))</f>
        <v/>
      </c>
      <c r="CI80">
        <f t="shared" si="116"/>
        <v>0</v>
      </c>
      <c r="CJ80">
        <f t="shared" si="114"/>
        <v>0</v>
      </c>
      <c r="CK80">
        <f t="shared" si="114"/>
        <v>0</v>
      </c>
      <c r="CL80">
        <f t="shared" si="114"/>
        <v>0</v>
      </c>
      <c r="CM80">
        <f t="shared" si="114"/>
        <v>0</v>
      </c>
      <c r="CN80">
        <f t="shared" si="114"/>
        <v>0</v>
      </c>
      <c r="CO80">
        <f t="shared" si="114"/>
        <v>0</v>
      </c>
      <c r="CP80">
        <f t="shared" si="114"/>
        <v>0</v>
      </c>
      <c r="CQ80">
        <f t="shared" si="114"/>
        <v>0</v>
      </c>
      <c r="CR80">
        <f t="shared" si="114"/>
        <v>0</v>
      </c>
      <c r="CS80">
        <f t="shared" si="114"/>
        <v>0</v>
      </c>
      <c r="CT80">
        <f t="shared" si="114"/>
        <v>0</v>
      </c>
      <c r="CU80">
        <f>申込一覧表_女子!AH150</f>
        <v>0</v>
      </c>
      <c r="CV80" t="str">
        <f>IF(ISERROR(VLOOKUP($CU80,申込一覧表_女子!$AH$78:$AN$167,2,0)),"",VLOOKUP($CU80,申込一覧表_女子!$AH$78:$AN$167,2,0))</f>
        <v/>
      </c>
      <c r="CW80" t="str">
        <f>IF(ISERROR(VLOOKUP($CU80,申込一覧表_女子!$AH$78:$AN$167,7,0)),"",VLOOKUP($CU80,申込一覧表_女子!$AH$78:$AN$167,7,0))</f>
        <v/>
      </c>
      <c r="CX80" t="str">
        <f>IF(ISERROR(VLOOKUP($CU80,申込一覧表_女子!$AH$78:$AP$167,9,0)),"",VLOOKUP($CU80,申込一覧表_女子!$AH$78:$AP$167,9,0))</f>
        <v/>
      </c>
      <c r="CY80" t="str">
        <f>IF(ISERROR(VLOOKUP($CU80,申込一覧表_女子!$AH$78:$AN$167,5,0)),"",VLOOKUP($CU80,申込一覧表_女子!$AH$78:$AN$167,5,0))</f>
        <v/>
      </c>
      <c r="CZ80" t="str">
        <f>IF(ISERROR(VLOOKUP($CU80,申込一覧表_女子!$AH$78:$AO$167,8,0)),"",VLOOKUP($CU80,申込一覧表_女子!$AH$78:$AO$167,8,0))</f>
        <v/>
      </c>
      <c r="DA80">
        <f t="shared" si="117"/>
        <v>0</v>
      </c>
      <c r="DB80">
        <f t="shared" si="117"/>
        <v>0</v>
      </c>
      <c r="DC80">
        <f t="shared" si="115"/>
        <v>0</v>
      </c>
      <c r="DD80">
        <f t="shared" si="115"/>
        <v>0</v>
      </c>
      <c r="DE80">
        <f t="shared" si="115"/>
        <v>0</v>
      </c>
      <c r="DF80">
        <f t="shared" si="115"/>
        <v>0</v>
      </c>
      <c r="DG80">
        <f t="shared" si="115"/>
        <v>0</v>
      </c>
      <c r="DH80">
        <f t="shared" si="115"/>
        <v>0</v>
      </c>
      <c r="DI80">
        <f t="shared" si="115"/>
        <v>0</v>
      </c>
      <c r="DJ80">
        <f t="shared" si="115"/>
        <v>0</v>
      </c>
      <c r="DK80">
        <f t="shared" si="115"/>
        <v>0</v>
      </c>
      <c r="DL80">
        <f t="shared" si="115"/>
        <v>0</v>
      </c>
      <c r="DR80" t="str">
        <f t="shared" si="124"/>
        <v/>
      </c>
    </row>
    <row r="81" spans="50:122" ht="14.25" customHeight="1">
      <c r="AX81">
        <v>74</v>
      </c>
      <c r="AY81" t="str">
        <f>IF(ISERROR(VLOOKUP($AX81,申込一覧表_女子!$AH$5:$AN$167,2,0)),"",VLOOKUP($AX81,申込一覧表_女子!$AH$5:$AN$167,2,0))</f>
        <v/>
      </c>
      <c r="AZ81" t="str">
        <f>IF(ISERROR(VLOOKUP($AX81,申込一覧表_女子!$AH$5:$AN$167,7,0)),"",VLOOKUP($AX81,申込一覧表_女子!$AH$5:$AN$167,7,0))</f>
        <v/>
      </c>
      <c r="BA81" t="str">
        <f>IF(ISERROR(VLOOKUP($AX81,申込一覧表_女子!$AO$5:$AP$167,2,0)),"",VLOOKUP($AX81,申込一覧表_女子!$AO$5:$AP$167,2,0))</f>
        <v/>
      </c>
      <c r="BB81" t="str">
        <f>IF(ISERROR(VLOOKUP($AX81,申込一覧表_女子!$AH$5:$AN$167,5,0)),"",VLOOKUP($AX81,申込一覧表_女子!$AH$5:$AN$167,5,0))</f>
        <v/>
      </c>
      <c r="BC81" t="str">
        <f>IF(ISERROR(VLOOKUP($AX81,申込一覧表_女子!$AH$5:$AO$167,9,0)),"",VLOOKUP($AX81,申込一覧表_女子!$AH$5:$AO$167,9,0))</f>
        <v/>
      </c>
      <c r="BD81">
        <f t="shared" si="128"/>
        <v>0</v>
      </c>
      <c r="BE81">
        <f t="shared" si="128"/>
        <v>0</v>
      </c>
      <c r="BF81">
        <f t="shared" si="128"/>
        <v>0</v>
      </c>
      <c r="BG81">
        <f t="shared" si="128"/>
        <v>0</v>
      </c>
      <c r="BH81">
        <f t="shared" si="128"/>
        <v>0</v>
      </c>
      <c r="BI81">
        <f t="shared" si="128"/>
        <v>0</v>
      </c>
      <c r="BJ81">
        <f t="shared" si="128"/>
        <v>0</v>
      </c>
      <c r="BK81">
        <f t="shared" si="128"/>
        <v>0</v>
      </c>
      <c r="BL81">
        <f t="shared" si="128"/>
        <v>0</v>
      </c>
      <c r="BM81">
        <f t="shared" si="128"/>
        <v>0</v>
      </c>
      <c r="BN81">
        <f t="shared" si="128"/>
        <v>0</v>
      </c>
      <c r="BO81">
        <f t="shared" si="128"/>
        <v>0</v>
      </c>
      <c r="BP81" t="str">
        <f t="shared" si="126"/>
        <v/>
      </c>
      <c r="BQ81">
        <f t="shared" si="127"/>
        <v>0</v>
      </c>
      <c r="BR81" t="str">
        <f t="shared" si="50"/>
        <v/>
      </c>
      <c r="CC81">
        <v>74</v>
      </c>
      <c r="CD81" t="str">
        <f>IF(ISERROR(VLOOKUP($CC81,申込一覧表_女子!$AH$6:$AO$75,2,0)),"",VLOOKUP($CC81,申込一覧表_女子!$AH$6:$AO$75,2,0))</f>
        <v/>
      </c>
      <c r="CE81" t="str">
        <f>IF(ISERROR(VLOOKUP($CC81,申込一覧表_女子!$AH$6:$AO$75,7,0)),"",VLOOKUP($CC81,申込一覧表_女子!$AH$6:$AO$75,7,0))</f>
        <v/>
      </c>
      <c r="CF81" t="str">
        <f>IF(ISERROR(VLOOKUP($CC81,申込一覧表_女子!$AH$5:$AP$75,9,0)),"",VLOOKUP($CC81,申込一覧表_女子!$AH$5:$AP$75,9,0))</f>
        <v/>
      </c>
      <c r="CG81" t="str">
        <f>IF(ISERROR(VLOOKUP($CC81,申込一覧表_女子!$AH$6:$AN$75,5,0)),"",VLOOKUP($CC81,申込一覧表_女子!$AH$6:$AN$75,5,0))</f>
        <v/>
      </c>
      <c r="CH81" t="str">
        <f>IF(ISERROR(VLOOKUP($CC81,申込一覧表_女子!$AH$6:$AP$75,8,0)),"",VLOOKUP($CC81,申込一覧表_女子!$AH$6:$AP$75,8,0))</f>
        <v/>
      </c>
      <c r="CI81">
        <f t="shared" si="116"/>
        <v>0</v>
      </c>
      <c r="CJ81">
        <f t="shared" si="114"/>
        <v>0</v>
      </c>
      <c r="CK81">
        <f t="shared" si="114"/>
        <v>0</v>
      </c>
      <c r="CL81">
        <f t="shared" si="114"/>
        <v>0</v>
      </c>
      <c r="CM81">
        <f t="shared" si="114"/>
        <v>0</v>
      </c>
      <c r="CN81">
        <f t="shared" si="114"/>
        <v>0</v>
      </c>
      <c r="CO81">
        <f t="shared" si="114"/>
        <v>0</v>
      </c>
      <c r="CP81">
        <f t="shared" si="114"/>
        <v>0</v>
      </c>
      <c r="CQ81">
        <f t="shared" si="114"/>
        <v>0</v>
      </c>
      <c r="CR81">
        <f t="shared" si="114"/>
        <v>0</v>
      </c>
      <c r="CS81">
        <f t="shared" si="114"/>
        <v>0</v>
      </c>
      <c r="CT81">
        <f t="shared" si="114"/>
        <v>0</v>
      </c>
      <c r="CU81">
        <f>申込一覧表_女子!AH151</f>
        <v>0</v>
      </c>
      <c r="CV81" t="str">
        <f>IF(ISERROR(VLOOKUP($CU81,申込一覧表_女子!$AH$78:$AN$167,2,0)),"",VLOOKUP($CU81,申込一覧表_女子!$AH$78:$AN$167,2,0))</f>
        <v/>
      </c>
      <c r="CW81" t="str">
        <f>IF(ISERROR(VLOOKUP($CU81,申込一覧表_女子!$AH$78:$AN$167,7,0)),"",VLOOKUP($CU81,申込一覧表_女子!$AH$78:$AN$167,7,0))</f>
        <v/>
      </c>
      <c r="CX81" t="str">
        <f>IF(ISERROR(VLOOKUP($CU81,申込一覧表_女子!$AH$78:$AP$167,9,0)),"",VLOOKUP($CU81,申込一覧表_女子!$AH$78:$AP$167,9,0))</f>
        <v/>
      </c>
      <c r="CY81" t="str">
        <f>IF(ISERROR(VLOOKUP($CU81,申込一覧表_女子!$AH$78:$AN$167,5,0)),"",VLOOKUP($CU81,申込一覧表_女子!$AH$78:$AN$167,5,0))</f>
        <v/>
      </c>
      <c r="CZ81" t="str">
        <f>IF(ISERROR(VLOOKUP($CU81,申込一覧表_女子!$AH$78:$AO$167,8,0)),"",VLOOKUP($CU81,申込一覧表_女子!$AH$78:$AO$167,8,0))</f>
        <v/>
      </c>
      <c r="DA81">
        <f t="shared" si="117"/>
        <v>0</v>
      </c>
      <c r="DB81">
        <f t="shared" si="117"/>
        <v>0</v>
      </c>
      <c r="DC81">
        <f t="shared" si="115"/>
        <v>0</v>
      </c>
      <c r="DD81">
        <f t="shared" si="115"/>
        <v>0</v>
      </c>
      <c r="DE81">
        <f t="shared" si="115"/>
        <v>0</v>
      </c>
      <c r="DF81">
        <f t="shared" si="115"/>
        <v>0</v>
      </c>
      <c r="DG81">
        <f t="shared" si="115"/>
        <v>0</v>
      </c>
      <c r="DH81">
        <f t="shared" si="115"/>
        <v>0</v>
      </c>
      <c r="DI81">
        <f t="shared" si="115"/>
        <v>0</v>
      </c>
      <c r="DJ81">
        <f t="shared" si="115"/>
        <v>0</v>
      </c>
      <c r="DK81">
        <f t="shared" si="115"/>
        <v>0</v>
      </c>
      <c r="DL81">
        <f t="shared" si="115"/>
        <v>0</v>
      </c>
      <c r="DR81" t="str">
        <f t="shared" si="124"/>
        <v/>
      </c>
    </row>
    <row r="82" spans="50:122" ht="14.25" customHeight="1">
      <c r="AX82">
        <v>75</v>
      </c>
      <c r="AY82" t="str">
        <f>IF(ISERROR(VLOOKUP($AX82,申込一覧表_女子!$AH$5:$AN$167,2,0)),"",VLOOKUP($AX82,申込一覧表_女子!$AH$5:$AN$167,2,0))</f>
        <v/>
      </c>
      <c r="AZ82" t="str">
        <f>IF(ISERROR(VLOOKUP($AX82,申込一覧表_女子!$AH$5:$AN$167,7,0)),"",VLOOKUP($AX82,申込一覧表_女子!$AH$5:$AN$167,7,0))</f>
        <v/>
      </c>
      <c r="BA82" t="str">
        <f>IF(ISERROR(VLOOKUP($AX82,申込一覧表_女子!$AO$5:$AP$167,2,0)),"",VLOOKUP($AX82,申込一覧表_女子!$AO$5:$AP$167,2,0))</f>
        <v/>
      </c>
      <c r="BB82" t="str">
        <f>IF(ISERROR(VLOOKUP($AX82,申込一覧表_女子!$AH$5:$AN$167,5,0)),"",VLOOKUP($AX82,申込一覧表_女子!$AH$5:$AN$167,5,0))</f>
        <v/>
      </c>
      <c r="BC82" t="str">
        <f>IF(ISERROR(VLOOKUP($AX82,申込一覧表_女子!$AH$5:$AO$167,9,0)),"",VLOOKUP($AX82,申込一覧表_女子!$AH$5:$AO$167,9,0))</f>
        <v/>
      </c>
      <c r="BD82">
        <f t="shared" si="128"/>
        <v>0</v>
      </c>
      <c r="BE82">
        <f t="shared" si="128"/>
        <v>0</v>
      </c>
      <c r="BF82">
        <f t="shared" si="128"/>
        <v>0</v>
      </c>
      <c r="BG82">
        <f t="shared" si="128"/>
        <v>0</v>
      </c>
      <c r="BH82">
        <f t="shared" si="128"/>
        <v>0</v>
      </c>
      <c r="BI82">
        <f t="shared" si="128"/>
        <v>0</v>
      </c>
      <c r="BJ82">
        <f t="shared" si="128"/>
        <v>0</v>
      </c>
      <c r="BK82">
        <f t="shared" si="128"/>
        <v>0</v>
      </c>
      <c r="BL82">
        <f t="shared" si="128"/>
        <v>0</v>
      </c>
      <c r="BM82">
        <f t="shared" si="128"/>
        <v>0</v>
      </c>
      <c r="BN82">
        <f t="shared" si="128"/>
        <v>0</v>
      </c>
      <c r="BO82">
        <f t="shared" si="128"/>
        <v>0</v>
      </c>
      <c r="BP82" t="str">
        <f t="shared" si="126"/>
        <v/>
      </c>
      <c r="BQ82">
        <f t="shared" si="127"/>
        <v>0</v>
      </c>
      <c r="BR82" t="str">
        <f t="shared" si="50"/>
        <v/>
      </c>
      <c r="CC82">
        <v>75</v>
      </c>
      <c r="CD82" t="str">
        <f>IF(ISERROR(VLOOKUP($CC82,申込一覧表_女子!$AH$6:$AO$75,2,0)),"",VLOOKUP($CC82,申込一覧表_女子!$AH$6:$AO$75,2,0))</f>
        <v/>
      </c>
      <c r="CE82" t="str">
        <f>IF(ISERROR(VLOOKUP($CC82,申込一覧表_女子!$AH$6:$AO$75,7,0)),"",VLOOKUP($CC82,申込一覧表_女子!$AH$6:$AO$75,7,0))</f>
        <v/>
      </c>
      <c r="CF82" t="str">
        <f>IF(ISERROR(VLOOKUP($CC82,申込一覧表_女子!$AH$5:$AP$75,9,0)),"",VLOOKUP($CC82,申込一覧表_女子!$AH$5:$AP$75,9,0))</f>
        <v/>
      </c>
      <c r="CG82" t="str">
        <f>IF(ISERROR(VLOOKUP($CC82,申込一覧表_女子!$AH$6:$AN$75,5,0)),"",VLOOKUP($CC82,申込一覧表_女子!$AH$6:$AN$75,5,0))</f>
        <v/>
      </c>
      <c r="CH82" t="str">
        <f>IF(ISERROR(VLOOKUP($CC82,申込一覧表_女子!$AH$6:$AP$75,8,0)),"",VLOOKUP($CC82,申込一覧表_女子!$AH$6:$AP$75,8,0))</f>
        <v/>
      </c>
      <c r="CI82">
        <f t="shared" si="116"/>
        <v>0</v>
      </c>
      <c r="CJ82">
        <f t="shared" si="114"/>
        <v>0</v>
      </c>
      <c r="CK82">
        <f t="shared" si="114"/>
        <v>0</v>
      </c>
      <c r="CL82">
        <f t="shared" si="114"/>
        <v>0</v>
      </c>
      <c r="CM82">
        <f t="shared" si="114"/>
        <v>0</v>
      </c>
      <c r="CN82">
        <f t="shared" si="114"/>
        <v>0</v>
      </c>
      <c r="CO82">
        <f t="shared" si="114"/>
        <v>0</v>
      </c>
      <c r="CP82">
        <f t="shared" si="114"/>
        <v>0</v>
      </c>
      <c r="CQ82">
        <f t="shared" si="114"/>
        <v>0</v>
      </c>
      <c r="CR82">
        <f t="shared" si="114"/>
        <v>0</v>
      </c>
      <c r="CS82">
        <f t="shared" si="114"/>
        <v>0</v>
      </c>
      <c r="CT82">
        <f t="shared" si="114"/>
        <v>0</v>
      </c>
      <c r="CU82">
        <f>申込一覧表_女子!AH152</f>
        <v>0</v>
      </c>
      <c r="CV82" t="str">
        <f>IF(ISERROR(VLOOKUP($CU82,申込一覧表_女子!$AH$78:$AN$167,2,0)),"",VLOOKUP($CU82,申込一覧表_女子!$AH$78:$AN$167,2,0))</f>
        <v/>
      </c>
      <c r="CW82" t="str">
        <f>IF(ISERROR(VLOOKUP($CU82,申込一覧表_女子!$AH$78:$AN$167,7,0)),"",VLOOKUP($CU82,申込一覧表_女子!$AH$78:$AN$167,7,0))</f>
        <v/>
      </c>
      <c r="CX82" t="str">
        <f>IF(ISERROR(VLOOKUP($CU82,申込一覧表_女子!$AH$78:$AP$167,9,0)),"",VLOOKUP($CU82,申込一覧表_女子!$AH$78:$AP$167,9,0))</f>
        <v/>
      </c>
      <c r="CY82" t="str">
        <f>IF(ISERROR(VLOOKUP($CU82,申込一覧表_女子!$AH$78:$AN$167,5,0)),"",VLOOKUP($CU82,申込一覧表_女子!$AH$78:$AN$167,5,0))</f>
        <v/>
      </c>
      <c r="CZ82" t="str">
        <f>IF(ISERROR(VLOOKUP($CU82,申込一覧表_女子!$AH$78:$AO$167,8,0)),"",VLOOKUP($CU82,申込一覧表_女子!$AH$78:$AO$167,8,0))</f>
        <v/>
      </c>
      <c r="DA82">
        <f t="shared" si="117"/>
        <v>0</v>
      </c>
      <c r="DB82">
        <f t="shared" si="117"/>
        <v>0</v>
      </c>
      <c r="DC82">
        <f t="shared" si="115"/>
        <v>0</v>
      </c>
      <c r="DD82">
        <f t="shared" si="115"/>
        <v>0</v>
      </c>
      <c r="DE82">
        <f t="shared" si="115"/>
        <v>0</v>
      </c>
      <c r="DF82">
        <f t="shared" si="115"/>
        <v>0</v>
      </c>
      <c r="DG82">
        <f t="shared" si="115"/>
        <v>0</v>
      </c>
      <c r="DH82">
        <f t="shared" si="115"/>
        <v>0</v>
      </c>
      <c r="DI82">
        <f t="shared" si="115"/>
        <v>0</v>
      </c>
      <c r="DJ82">
        <f t="shared" si="115"/>
        <v>0</v>
      </c>
      <c r="DK82">
        <f t="shared" si="115"/>
        <v>0</v>
      </c>
      <c r="DL82">
        <f t="shared" si="115"/>
        <v>0</v>
      </c>
      <c r="DR82" t="str">
        <f t="shared" si="124"/>
        <v/>
      </c>
    </row>
    <row r="83" spans="50:122" ht="14.25" customHeight="1">
      <c r="AX83">
        <v>76</v>
      </c>
      <c r="AY83" t="str">
        <f>IF(ISERROR(VLOOKUP($AX83,申込一覧表_女子!$AH$5:$AN$167,2,0)),"",VLOOKUP($AX83,申込一覧表_女子!$AH$5:$AN$167,2,0))</f>
        <v/>
      </c>
      <c r="AZ83" t="str">
        <f>IF(ISERROR(VLOOKUP($AX83,申込一覧表_女子!$AH$5:$AN$167,7,0)),"",VLOOKUP($AX83,申込一覧表_女子!$AH$5:$AN$167,7,0))</f>
        <v/>
      </c>
      <c r="BA83" t="str">
        <f>IF(ISERROR(VLOOKUP($AX83,申込一覧表_女子!$AO$5:$AP$167,2,0)),"",VLOOKUP($AX83,申込一覧表_女子!$AO$5:$AP$167,2,0))</f>
        <v/>
      </c>
      <c r="BB83" t="str">
        <f>IF(ISERROR(VLOOKUP($AX83,申込一覧表_女子!$AH$5:$AN$167,5,0)),"",VLOOKUP($AX83,申込一覧表_女子!$AH$5:$AN$167,5,0))</f>
        <v/>
      </c>
      <c r="BC83" t="str">
        <f>IF(ISERROR(VLOOKUP($AX83,申込一覧表_女子!$AH$5:$AO$167,9,0)),"",VLOOKUP($AX83,申込一覧表_女子!$AH$5:$AO$167,9,0))</f>
        <v/>
      </c>
      <c r="BD83">
        <f t="shared" si="128"/>
        <v>0</v>
      </c>
      <c r="BE83">
        <f t="shared" si="128"/>
        <v>0</v>
      </c>
      <c r="BF83">
        <f t="shared" si="128"/>
        <v>0</v>
      </c>
      <c r="BG83">
        <f t="shared" si="128"/>
        <v>0</v>
      </c>
      <c r="BH83">
        <f t="shared" si="128"/>
        <v>0</v>
      </c>
      <c r="BI83">
        <f t="shared" si="128"/>
        <v>0</v>
      </c>
      <c r="BJ83">
        <f t="shared" si="128"/>
        <v>0</v>
      </c>
      <c r="BK83">
        <f t="shared" si="128"/>
        <v>0</v>
      </c>
      <c r="BL83">
        <f t="shared" si="128"/>
        <v>0</v>
      </c>
      <c r="BM83">
        <f t="shared" si="128"/>
        <v>0</v>
      </c>
      <c r="BN83">
        <f t="shared" si="128"/>
        <v>0</v>
      </c>
      <c r="BO83">
        <f t="shared" si="128"/>
        <v>0</v>
      </c>
      <c r="BP83" t="str">
        <f t="shared" si="126"/>
        <v/>
      </c>
      <c r="BQ83">
        <f t="shared" si="127"/>
        <v>0</v>
      </c>
      <c r="BR83" t="str">
        <f t="shared" si="50"/>
        <v/>
      </c>
      <c r="CC83">
        <v>76</v>
      </c>
      <c r="CD83" t="str">
        <f>IF(ISERROR(VLOOKUP($CC83,申込一覧表_女子!$AH$6:$AO$75,2,0)),"",VLOOKUP($CC83,申込一覧表_女子!$AH$6:$AO$75,2,0))</f>
        <v/>
      </c>
      <c r="CE83" t="str">
        <f>IF(ISERROR(VLOOKUP($CC83,申込一覧表_女子!$AH$6:$AO$75,7,0)),"",VLOOKUP($CC83,申込一覧表_女子!$AH$6:$AO$75,7,0))</f>
        <v/>
      </c>
      <c r="CF83" t="str">
        <f>IF(ISERROR(VLOOKUP($CC83,申込一覧表_女子!$AH$5:$AP$75,9,0)),"",VLOOKUP($CC83,申込一覧表_女子!$AH$5:$AP$75,9,0))</f>
        <v/>
      </c>
      <c r="CG83" t="str">
        <f>IF(ISERROR(VLOOKUP($CC83,申込一覧表_女子!$AH$6:$AN$75,5,0)),"",VLOOKUP($CC83,申込一覧表_女子!$AH$6:$AN$75,5,0))</f>
        <v/>
      </c>
      <c r="CH83" t="str">
        <f>IF(ISERROR(VLOOKUP($CC83,申込一覧表_女子!$AH$6:$AP$75,8,0)),"",VLOOKUP($CC83,申込一覧表_女子!$AH$6:$AP$75,8,0))</f>
        <v/>
      </c>
      <c r="CI83">
        <f t="shared" si="116"/>
        <v>0</v>
      </c>
      <c r="CJ83">
        <f t="shared" si="114"/>
        <v>0</v>
      </c>
      <c r="CK83">
        <f t="shared" si="114"/>
        <v>0</v>
      </c>
      <c r="CL83">
        <f t="shared" si="114"/>
        <v>0</v>
      </c>
      <c r="CM83">
        <f t="shared" si="114"/>
        <v>0</v>
      </c>
      <c r="CN83">
        <f t="shared" si="114"/>
        <v>0</v>
      </c>
      <c r="CO83">
        <f t="shared" si="114"/>
        <v>0</v>
      </c>
      <c r="CP83">
        <f t="shared" si="114"/>
        <v>0</v>
      </c>
      <c r="CQ83">
        <f t="shared" si="114"/>
        <v>0</v>
      </c>
      <c r="CR83">
        <f t="shared" si="114"/>
        <v>0</v>
      </c>
      <c r="CS83">
        <f t="shared" si="114"/>
        <v>0</v>
      </c>
      <c r="CT83">
        <f t="shared" si="114"/>
        <v>0</v>
      </c>
      <c r="CU83">
        <f>申込一覧表_女子!AH153</f>
        <v>0</v>
      </c>
      <c r="CV83" t="str">
        <f>IF(ISERROR(VLOOKUP($CU83,申込一覧表_女子!$AH$78:$AN$167,2,0)),"",VLOOKUP($CU83,申込一覧表_女子!$AH$78:$AN$167,2,0))</f>
        <v/>
      </c>
      <c r="CW83" t="str">
        <f>IF(ISERROR(VLOOKUP($CU83,申込一覧表_女子!$AH$78:$AN$167,7,0)),"",VLOOKUP($CU83,申込一覧表_女子!$AH$78:$AN$167,7,0))</f>
        <v/>
      </c>
      <c r="CX83" t="str">
        <f>IF(ISERROR(VLOOKUP($CU83,申込一覧表_女子!$AH$78:$AP$167,9,0)),"",VLOOKUP($CU83,申込一覧表_女子!$AH$78:$AP$167,9,0))</f>
        <v/>
      </c>
      <c r="CY83" t="str">
        <f>IF(ISERROR(VLOOKUP($CU83,申込一覧表_女子!$AH$78:$AN$167,5,0)),"",VLOOKUP($CU83,申込一覧表_女子!$AH$78:$AN$167,5,0))</f>
        <v/>
      </c>
      <c r="CZ83" t="str">
        <f>IF(ISERROR(VLOOKUP($CU83,申込一覧表_女子!$AH$78:$AO$167,8,0)),"",VLOOKUP($CU83,申込一覧表_女子!$AH$78:$AO$167,8,0))</f>
        <v/>
      </c>
      <c r="DA83">
        <f t="shared" si="117"/>
        <v>0</v>
      </c>
      <c r="DB83">
        <f t="shared" si="117"/>
        <v>0</v>
      </c>
      <c r="DC83">
        <f t="shared" si="115"/>
        <v>0</v>
      </c>
      <c r="DD83">
        <f t="shared" si="115"/>
        <v>0</v>
      </c>
      <c r="DE83">
        <f t="shared" si="115"/>
        <v>0</v>
      </c>
      <c r="DF83">
        <f t="shared" si="115"/>
        <v>0</v>
      </c>
      <c r="DG83">
        <f t="shared" si="115"/>
        <v>0</v>
      </c>
      <c r="DH83">
        <f t="shared" si="115"/>
        <v>0</v>
      </c>
      <c r="DI83">
        <f t="shared" si="115"/>
        <v>0</v>
      </c>
      <c r="DJ83">
        <f t="shared" si="115"/>
        <v>0</v>
      </c>
      <c r="DK83">
        <f t="shared" si="115"/>
        <v>0</v>
      </c>
      <c r="DL83">
        <f t="shared" si="115"/>
        <v>0</v>
      </c>
      <c r="DR83" t="str">
        <f t="shared" si="124"/>
        <v/>
      </c>
    </row>
    <row r="84" spans="50:122" ht="14.25" customHeight="1">
      <c r="AX84">
        <v>77</v>
      </c>
      <c r="AY84" t="str">
        <f>IF(ISERROR(VLOOKUP($AX84,申込一覧表_女子!$AH$5:$AN$167,2,0)),"",VLOOKUP($AX84,申込一覧表_女子!$AH$5:$AN$167,2,0))</f>
        <v/>
      </c>
      <c r="AZ84" t="str">
        <f>IF(ISERROR(VLOOKUP($AX84,申込一覧表_女子!$AH$5:$AN$167,7,0)),"",VLOOKUP($AX84,申込一覧表_女子!$AH$5:$AN$167,7,0))</f>
        <v/>
      </c>
      <c r="BA84" t="str">
        <f>IF(ISERROR(VLOOKUP($AX84,申込一覧表_女子!$AO$5:$AP$167,2,0)),"",VLOOKUP($AX84,申込一覧表_女子!$AO$5:$AP$167,2,0))</f>
        <v/>
      </c>
      <c r="BB84" t="str">
        <f>IF(ISERROR(VLOOKUP($AX84,申込一覧表_女子!$AH$5:$AN$167,5,0)),"",VLOOKUP($AX84,申込一覧表_女子!$AH$5:$AN$167,5,0))</f>
        <v/>
      </c>
      <c r="BC84" t="str">
        <f>IF(ISERROR(VLOOKUP($AX84,申込一覧表_女子!$AH$5:$AO$167,9,0)),"",VLOOKUP($AX84,申込一覧表_女子!$AH$5:$AO$167,9,0))</f>
        <v/>
      </c>
      <c r="BD84">
        <f t="shared" si="128"/>
        <v>0</v>
      </c>
      <c r="BE84">
        <f t="shared" si="128"/>
        <v>0</v>
      </c>
      <c r="BF84">
        <f t="shared" si="128"/>
        <v>0</v>
      </c>
      <c r="BG84">
        <f t="shared" si="128"/>
        <v>0</v>
      </c>
      <c r="BH84">
        <f t="shared" si="128"/>
        <v>0</v>
      </c>
      <c r="BI84">
        <f t="shared" si="128"/>
        <v>0</v>
      </c>
      <c r="BJ84">
        <f t="shared" si="128"/>
        <v>0</v>
      </c>
      <c r="BK84">
        <f t="shared" si="128"/>
        <v>0</v>
      </c>
      <c r="BL84">
        <f t="shared" si="128"/>
        <v>0</v>
      </c>
      <c r="BM84">
        <f t="shared" si="128"/>
        <v>0</v>
      </c>
      <c r="BN84">
        <f t="shared" si="128"/>
        <v>0</v>
      </c>
      <c r="BO84">
        <f t="shared" si="128"/>
        <v>0</v>
      </c>
      <c r="BP84" t="str">
        <f t="shared" si="126"/>
        <v/>
      </c>
      <c r="BQ84">
        <f t="shared" si="127"/>
        <v>0</v>
      </c>
      <c r="BR84" t="str">
        <f t="shared" si="50"/>
        <v/>
      </c>
      <c r="CC84">
        <v>77</v>
      </c>
      <c r="CD84" t="str">
        <f>IF(ISERROR(VLOOKUP($CC84,申込一覧表_女子!$AH$6:$AO$75,2,0)),"",VLOOKUP($CC84,申込一覧表_女子!$AH$6:$AO$75,2,0))</f>
        <v/>
      </c>
      <c r="CE84" t="str">
        <f>IF(ISERROR(VLOOKUP($CC84,申込一覧表_女子!$AH$6:$AO$75,7,0)),"",VLOOKUP($CC84,申込一覧表_女子!$AH$6:$AO$75,7,0))</f>
        <v/>
      </c>
      <c r="CF84" t="str">
        <f>IF(ISERROR(VLOOKUP($CC84,申込一覧表_女子!$AH$5:$AP$75,9,0)),"",VLOOKUP($CC84,申込一覧表_女子!$AH$5:$AP$75,9,0))</f>
        <v/>
      </c>
      <c r="CG84" t="str">
        <f>IF(ISERROR(VLOOKUP($CC84,申込一覧表_女子!$AH$6:$AN$75,5,0)),"",VLOOKUP($CC84,申込一覧表_女子!$AH$6:$AN$75,5,0))</f>
        <v/>
      </c>
      <c r="CH84" t="str">
        <f>IF(ISERROR(VLOOKUP($CC84,申込一覧表_女子!$AH$6:$AP$75,8,0)),"",VLOOKUP($CC84,申込一覧表_女子!$AH$6:$AP$75,8,0))</f>
        <v/>
      </c>
      <c r="CI84">
        <f t="shared" si="116"/>
        <v>0</v>
      </c>
      <c r="CJ84">
        <f t="shared" si="114"/>
        <v>0</v>
      </c>
      <c r="CK84">
        <f t="shared" si="114"/>
        <v>0</v>
      </c>
      <c r="CL84">
        <f t="shared" si="114"/>
        <v>0</v>
      </c>
      <c r="CM84">
        <f t="shared" si="114"/>
        <v>0</v>
      </c>
      <c r="CN84">
        <f t="shared" si="114"/>
        <v>0</v>
      </c>
      <c r="CO84">
        <f t="shared" si="114"/>
        <v>0</v>
      </c>
      <c r="CP84">
        <f t="shared" si="114"/>
        <v>0</v>
      </c>
      <c r="CQ84">
        <f t="shared" si="114"/>
        <v>0</v>
      </c>
      <c r="CR84">
        <f t="shared" si="114"/>
        <v>0</v>
      </c>
      <c r="CS84">
        <f t="shared" si="114"/>
        <v>0</v>
      </c>
      <c r="CT84">
        <f t="shared" si="114"/>
        <v>0</v>
      </c>
      <c r="CU84">
        <f>申込一覧表_女子!AH154</f>
        <v>0</v>
      </c>
      <c r="CV84" t="str">
        <f>IF(ISERROR(VLOOKUP($CU84,申込一覧表_女子!$AH$78:$AN$167,2,0)),"",VLOOKUP($CU84,申込一覧表_女子!$AH$78:$AN$167,2,0))</f>
        <v/>
      </c>
      <c r="CW84" t="str">
        <f>IF(ISERROR(VLOOKUP($CU84,申込一覧表_女子!$AH$78:$AN$167,7,0)),"",VLOOKUP($CU84,申込一覧表_女子!$AH$78:$AN$167,7,0))</f>
        <v/>
      </c>
      <c r="CX84" t="str">
        <f>IF(ISERROR(VLOOKUP($CU84,申込一覧表_女子!$AH$78:$AP$167,9,0)),"",VLOOKUP($CU84,申込一覧表_女子!$AH$78:$AP$167,9,0))</f>
        <v/>
      </c>
      <c r="CY84" t="str">
        <f>IF(ISERROR(VLOOKUP($CU84,申込一覧表_女子!$AH$78:$AN$167,5,0)),"",VLOOKUP($CU84,申込一覧表_女子!$AH$78:$AN$167,5,0))</f>
        <v/>
      </c>
      <c r="CZ84" t="str">
        <f>IF(ISERROR(VLOOKUP($CU84,申込一覧表_女子!$AH$78:$AO$167,8,0)),"",VLOOKUP($CU84,申込一覧表_女子!$AH$78:$AO$167,8,0))</f>
        <v/>
      </c>
      <c r="DA84">
        <f t="shared" si="117"/>
        <v>0</v>
      </c>
      <c r="DB84">
        <f t="shared" si="117"/>
        <v>0</v>
      </c>
      <c r="DC84">
        <f t="shared" si="115"/>
        <v>0</v>
      </c>
      <c r="DD84">
        <f t="shared" si="115"/>
        <v>0</v>
      </c>
      <c r="DE84">
        <f t="shared" si="115"/>
        <v>0</v>
      </c>
      <c r="DF84">
        <f t="shared" si="115"/>
        <v>0</v>
      </c>
      <c r="DG84">
        <f t="shared" si="115"/>
        <v>0</v>
      </c>
      <c r="DH84">
        <f t="shared" si="115"/>
        <v>0</v>
      </c>
      <c r="DI84">
        <f t="shared" si="115"/>
        <v>0</v>
      </c>
      <c r="DJ84">
        <f t="shared" si="115"/>
        <v>0</v>
      </c>
      <c r="DK84">
        <f t="shared" si="115"/>
        <v>0</v>
      </c>
      <c r="DL84">
        <f t="shared" si="115"/>
        <v>0</v>
      </c>
      <c r="DR84" t="str">
        <f t="shared" si="124"/>
        <v/>
      </c>
    </row>
    <row r="85" spans="50:122" ht="14.25" customHeight="1">
      <c r="AX85">
        <v>78</v>
      </c>
      <c r="AY85" t="str">
        <f>IF(ISERROR(VLOOKUP($AX85,申込一覧表_女子!$AH$5:$AN$167,2,0)),"",VLOOKUP($AX85,申込一覧表_女子!$AH$5:$AN$167,2,0))</f>
        <v/>
      </c>
      <c r="AZ85" t="str">
        <f>IF(ISERROR(VLOOKUP($AX85,申込一覧表_女子!$AH$5:$AN$167,7,0)),"",VLOOKUP($AX85,申込一覧表_女子!$AH$5:$AN$167,7,0))</f>
        <v/>
      </c>
      <c r="BA85" t="str">
        <f>IF(ISERROR(VLOOKUP($AX85,申込一覧表_女子!$AO$5:$AP$167,2,0)),"",VLOOKUP($AX85,申込一覧表_女子!$AO$5:$AP$167,2,0))</f>
        <v/>
      </c>
      <c r="BB85" t="str">
        <f>IF(ISERROR(VLOOKUP($AX85,申込一覧表_女子!$AH$5:$AN$167,5,0)),"",VLOOKUP($AX85,申込一覧表_女子!$AH$5:$AN$167,5,0))</f>
        <v/>
      </c>
      <c r="BC85" t="str">
        <f>IF(ISERROR(VLOOKUP($AX85,申込一覧表_女子!$AH$5:$AO$167,9,0)),"",VLOOKUP($AX85,申込一覧表_女子!$AH$5:$AO$167,9,0))</f>
        <v/>
      </c>
      <c r="BD85">
        <f t="shared" si="128"/>
        <v>0</v>
      </c>
      <c r="BE85">
        <f t="shared" si="128"/>
        <v>0</v>
      </c>
      <c r="BF85">
        <f t="shared" si="128"/>
        <v>0</v>
      </c>
      <c r="BG85">
        <f t="shared" si="128"/>
        <v>0</v>
      </c>
      <c r="BH85">
        <f t="shared" si="128"/>
        <v>0</v>
      </c>
      <c r="BI85">
        <f t="shared" si="128"/>
        <v>0</v>
      </c>
      <c r="BJ85">
        <f t="shared" si="128"/>
        <v>0</v>
      </c>
      <c r="BK85">
        <f t="shared" si="128"/>
        <v>0</v>
      </c>
      <c r="BL85">
        <f t="shared" si="128"/>
        <v>0</v>
      </c>
      <c r="BM85">
        <f t="shared" si="128"/>
        <v>0</v>
      </c>
      <c r="BN85">
        <f t="shared" si="128"/>
        <v>0</v>
      </c>
      <c r="BO85">
        <f t="shared" si="128"/>
        <v>0</v>
      </c>
      <c r="BP85" t="str">
        <f t="shared" si="126"/>
        <v/>
      </c>
      <c r="BQ85">
        <f t="shared" si="127"/>
        <v>0</v>
      </c>
      <c r="BR85" t="str">
        <f t="shared" si="50"/>
        <v/>
      </c>
      <c r="CC85">
        <v>78</v>
      </c>
      <c r="CD85" t="str">
        <f>IF(ISERROR(VLOOKUP($CC85,申込一覧表_女子!$AH$6:$AO$75,2,0)),"",VLOOKUP($CC85,申込一覧表_女子!$AH$6:$AO$75,2,0))</f>
        <v/>
      </c>
      <c r="CE85" t="str">
        <f>IF(ISERROR(VLOOKUP($CC85,申込一覧表_女子!$AH$6:$AO$75,7,0)),"",VLOOKUP($CC85,申込一覧表_女子!$AH$6:$AO$75,7,0))</f>
        <v/>
      </c>
      <c r="CF85" t="str">
        <f>IF(ISERROR(VLOOKUP($CC85,申込一覧表_女子!$AH$5:$AP$75,9,0)),"",VLOOKUP($CC85,申込一覧表_女子!$AH$5:$AP$75,9,0))</f>
        <v/>
      </c>
      <c r="CG85" t="str">
        <f>IF(ISERROR(VLOOKUP($CC85,申込一覧表_女子!$AH$6:$AN$75,5,0)),"",VLOOKUP($CC85,申込一覧表_女子!$AH$6:$AN$75,5,0))</f>
        <v/>
      </c>
      <c r="CH85" t="str">
        <f>IF(ISERROR(VLOOKUP($CC85,申込一覧表_女子!$AH$6:$AP$75,8,0)),"",VLOOKUP($CC85,申込一覧表_女子!$AH$6:$AP$75,8,0))</f>
        <v/>
      </c>
      <c r="CI85">
        <f t="shared" si="116"/>
        <v>0</v>
      </c>
      <c r="CJ85">
        <f t="shared" si="114"/>
        <v>0</v>
      </c>
      <c r="CK85">
        <f t="shared" si="114"/>
        <v>0</v>
      </c>
      <c r="CL85">
        <f t="shared" si="114"/>
        <v>0</v>
      </c>
      <c r="CM85">
        <f t="shared" si="114"/>
        <v>0</v>
      </c>
      <c r="CN85">
        <f t="shared" ref="CJ85:CT107" si="129">COUNTIF($AD$7:$AG$66,CN$5&amp;$CD85)</f>
        <v>0</v>
      </c>
      <c r="CO85">
        <f t="shared" si="129"/>
        <v>0</v>
      </c>
      <c r="CP85">
        <f t="shared" si="129"/>
        <v>0</v>
      </c>
      <c r="CQ85">
        <f t="shared" si="129"/>
        <v>0</v>
      </c>
      <c r="CR85">
        <f t="shared" si="129"/>
        <v>0</v>
      </c>
      <c r="CS85">
        <f t="shared" si="129"/>
        <v>0</v>
      </c>
      <c r="CT85">
        <f t="shared" si="129"/>
        <v>0</v>
      </c>
      <c r="CU85">
        <f>申込一覧表_女子!AH155</f>
        <v>0</v>
      </c>
      <c r="CV85" t="str">
        <f>IF(ISERROR(VLOOKUP($CU85,申込一覧表_女子!$AH$78:$AN$167,2,0)),"",VLOOKUP($CU85,申込一覧表_女子!$AH$78:$AN$167,2,0))</f>
        <v/>
      </c>
      <c r="CW85" t="str">
        <f>IF(ISERROR(VLOOKUP($CU85,申込一覧表_女子!$AH$78:$AN$167,7,0)),"",VLOOKUP($CU85,申込一覧表_女子!$AH$78:$AN$167,7,0))</f>
        <v/>
      </c>
      <c r="CX85" t="str">
        <f>IF(ISERROR(VLOOKUP($CU85,申込一覧表_女子!$AH$78:$AP$167,9,0)),"",VLOOKUP($CU85,申込一覧表_女子!$AH$78:$AP$167,9,0))</f>
        <v/>
      </c>
      <c r="CY85" t="str">
        <f>IF(ISERROR(VLOOKUP($CU85,申込一覧表_女子!$AH$78:$AN$167,5,0)),"",VLOOKUP($CU85,申込一覧表_女子!$AH$78:$AN$167,5,0))</f>
        <v/>
      </c>
      <c r="CZ85" t="str">
        <f>IF(ISERROR(VLOOKUP($CU85,申込一覧表_女子!$AH$78:$AO$167,8,0)),"",VLOOKUP($CU85,申込一覧表_女子!$AH$78:$AO$167,8,0))</f>
        <v/>
      </c>
      <c r="DA85">
        <f t="shared" si="117"/>
        <v>0</v>
      </c>
      <c r="DB85">
        <f t="shared" si="117"/>
        <v>0</v>
      </c>
      <c r="DC85">
        <f t="shared" si="115"/>
        <v>0</v>
      </c>
      <c r="DD85">
        <f t="shared" si="115"/>
        <v>0</v>
      </c>
      <c r="DE85">
        <f t="shared" si="115"/>
        <v>0</v>
      </c>
      <c r="DF85">
        <f t="shared" si="115"/>
        <v>0</v>
      </c>
      <c r="DG85">
        <f t="shared" si="115"/>
        <v>0</v>
      </c>
      <c r="DH85">
        <f t="shared" si="115"/>
        <v>0</v>
      </c>
      <c r="DI85">
        <f t="shared" si="115"/>
        <v>0</v>
      </c>
      <c r="DJ85">
        <f t="shared" si="115"/>
        <v>0</v>
      </c>
      <c r="DK85">
        <f t="shared" si="115"/>
        <v>0</v>
      </c>
      <c r="DL85">
        <f t="shared" si="115"/>
        <v>0</v>
      </c>
      <c r="DR85" t="str">
        <f t="shared" si="124"/>
        <v/>
      </c>
    </row>
    <row r="86" spans="50:122" ht="14.25" customHeight="1">
      <c r="AX86">
        <v>79</v>
      </c>
      <c r="AY86" t="str">
        <f>IF(ISERROR(VLOOKUP($AX86,申込一覧表_女子!$AH$5:$AN$167,2,0)),"",VLOOKUP($AX86,申込一覧表_女子!$AH$5:$AN$167,2,0))</f>
        <v/>
      </c>
      <c r="AZ86" t="str">
        <f>IF(ISERROR(VLOOKUP($AX86,申込一覧表_女子!$AH$5:$AN$167,7,0)),"",VLOOKUP($AX86,申込一覧表_女子!$AH$5:$AN$167,7,0))</f>
        <v/>
      </c>
      <c r="BA86" t="str">
        <f>IF(ISERROR(VLOOKUP($AX86,申込一覧表_女子!$AO$5:$AP$167,2,0)),"",VLOOKUP($AX86,申込一覧表_女子!$AO$5:$AP$167,2,0))</f>
        <v/>
      </c>
      <c r="BB86" t="str">
        <f>IF(ISERROR(VLOOKUP($AX86,申込一覧表_女子!$AH$5:$AN$167,5,0)),"",VLOOKUP($AX86,申込一覧表_女子!$AH$5:$AN$167,5,0))</f>
        <v/>
      </c>
      <c r="BC86" t="str">
        <f>IF(ISERROR(VLOOKUP($AX86,申込一覧表_女子!$AH$5:$AO$167,9,0)),"",VLOOKUP($AX86,申込一覧表_女子!$AH$5:$AO$167,9,0))</f>
        <v/>
      </c>
      <c r="BD86">
        <f t="shared" si="128"/>
        <v>0</v>
      </c>
      <c r="BE86">
        <f t="shared" si="128"/>
        <v>0</v>
      </c>
      <c r="BF86">
        <f t="shared" si="128"/>
        <v>0</v>
      </c>
      <c r="BG86">
        <f t="shared" si="128"/>
        <v>0</v>
      </c>
      <c r="BH86">
        <f t="shared" si="128"/>
        <v>0</v>
      </c>
      <c r="BI86">
        <f t="shared" si="128"/>
        <v>0</v>
      </c>
      <c r="BJ86">
        <f t="shared" si="128"/>
        <v>0</v>
      </c>
      <c r="BK86">
        <f t="shared" si="128"/>
        <v>0</v>
      </c>
      <c r="BL86">
        <f t="shared" si="128"/>
        <v>0</v>
      </c>
      <c r="BM86">
        <f t="shared" si="128"/>
        <v>0</v>
      </c>
      <c r="BN86">
        <f t="shared" si="128"/>
        <v>0</v>
      </c>
      <c r="BO86">
        <f t="shared" si="128"/>
        <v>0</v>
      </c>
      <c r="BP86" t="str">
        <f t="shared" si="126"/>
        <v/>
      </c>
      <c r="BQ86">
        <f t="shared" si="127"/>
        <v>0</v>
      </c>
      <c r="BR86" t="str">
        <f t="shared" si="50"/>
        <v/>
      </c>
      <c r="CC86">
        <v>79</v>
      </c>
      <c r="CD86" t="str">
        <f>IF(ISERROR(VLOOKUP($CC86,申込一覧表_女子!$AH$6:$AO$75,2,0)),"",VLOOKUP($CC86,申込一覧表_女子!$AH$6:$AO$75,2,0))</f>
        <v/>
      </c>
      <c r="CE86" t="str">
        <f>IF(ISERROR(VLOOKUP($CC86,申込一覧表_女子!$AH$6:$AO$75,7,0)),"",VLOOKUP($CC86,申込一覧表_女子!$AH$6:$AO$75,7,0))</f>
        <v/>
      </c>
      <c r="CF86" t="str">
        <f>IF(ISERROR(VLOOKUP($CC86,申込一覧表_女子!$AH$5:$AP$75,9,0)),"",VLOOKUP($CC86,申込一覧表_女子!$AH$5:$AP$75,9,0))</f>
        <v/>
      </c>
      <c r="CG86" t="str">
        <f>IF(ISERROR(VLOOKUP($CC86,申込一覧表_女子!$AH$6:$AN$75,5,0)),"",VLOOKUP($CC86,申込一覧表_女子!$AH$6:$AN$75,5,0))</f>
        <v/>
      </c>
      <c r="CH86" t="str">
        <f>IF(ISERROR(VLOOKUP($CC86,申込一覧表_女子!$AH$6:$AP$75,8,0)),"",VLOOKUP($CC86,申込一覧表_女子!$AH$6:$AP$75,8,0))</f>
        <v/>
      </c>
      <c r="CI86">
        <f t="shared" si="116"/>
        <v>0</v>
      </c>
      <c r="CJ86">
        <f t="shared" si="129"/>
        <v>0</v>
      </c>
      <c r="CK86">
        <f t="shared" si="129"/>
        <v>0</v>
      </c>
      <c r="CL86">
        <f t="shared" si="129"/>
        <v>0</v>
      </c>
      <c r="CM86">
        <f t="shared" si="129"/>
        <v>0</v>
      </c>
      <c r="CN86">
        <f t="shared" si="129"/>
        <v>0</v>
      </c>
      <c r="CO86">
        <f t="shared" si="129"/>
        <v>0</v>
      </c>
      <c r="CP86">
        <f t="shared" si="129"/>
        <v>0</v>
      </c>
      <c r="CQ86">
        <f t="shared" si="129"/>
        <v>0</v>
      </c>
      <c r="CR86">
        <f t="shared" si="129"/>
        <v>0</v>
      </c>
      <c r="CS86">
        <f t="shared" si="129"/>
        <v>0</v>
      </c>
      <c r="CT86">
        <f t="shared" si="129"/>
        <v>0</v>
      </c>
      <c r="CU86">
        <f>申込一覧表_女子!AH156</f>
        <v>0</v>
      </c>
      <c r="CV86" t="str">
        <f>IF(ISERROR(VLOOKUP($CU86,申込一覧表_女子!$AH$78:$AN$167,2,0)),"",VLOOKUP($CU86,申込一覧表_女子!$AH$78:$AN$167,2,0))</f>
        <v/>
      </c>
      <c r="CW86" t="str">
        <f>IF(ISERROR(VLOOKUP($CU86,申込一覧表_女子!$AH$78:$AN$167,7,0)),"",VLOOKUP($CU86,申込一覧表_女子!$AH$78:$AN$167,7,0))</f>
        <v/>
      </c>
      <c r="CX86" t="str">
        <f>IF(ISERROR(VLOOKUP($CU86,申込一覧表_女子!$AH$78:$AP$167,9,0)),"",VLOOKUP($CU86,申込一覧表_女子!$AH$78:$AP$167,9,0))</f>
        <v/>
      </c>
      <c r="CY86" t="str">
        <f>IF(ISERROR(VLOOKUP($CU86,申込一覧表_女子!$AH$78:$AN$167,5,0)),"",VLOOKUP($CU86,申込一覧表_女子!$AH$78:$AN$167,5,0))</f>
        <v/>
      </c>
      <c r="CZ86" t="str">
        <f>IF(ISERROR(VLOOKUP($CU86,申込一覧表_女子!$AH$78:$AO$167,8,0)),"",VLOOKUP($CU86,申込一覧表_女子!$AH$78:$AO$167,8,0))</f>
        <v/>
      </c>
      <c r="DA86">
        <f t="shared" si="117"/>
        <v>0</v>
      </c>
      <c r="DB86">
        <f t="shared" si="117"/>
        <v>0</v>
      </c>
      <c r="DC86">
        <f t="shared" si="115"/>
        <v>0</v>
      </c>
      <c r="DD86">
        <f t="shared" si="115"/>
        <v>0</v>
      </c>
      <c r="DE86">
        <f t="shared" si="115"/>
        <v>0</v>
      </c>
      <c r="DF86">
        <f t="shared" si="115"/>
        <v>0</v>
      </c>
      <c r="DG86">
        <f t="shared" si="115"/>
        <v>0</v>
      </c>
      <c r="DH86">
        <f t="shared" si="115"/>
        <v>0</v>
      </c>
      <c r="DI86">
        <f t="shared" si="115"/>
        <v>0</v>
      </c>
      <c r="DJ86">
        <f t="shared" si="115"/>
        <v>0</v>
      </c>
      <c r="DK86">
        <f t="shared" si="115"/>
        <v>0</v>
      </c>
      <c r="DL86">
        <f t="shared" si="115"/>
        <v>0</v>
      </c>
      <c r="DR86" t="str">
        <f t="shared" si="124"/>
        <v/>
      </c>
    </row>
    <row r="87" spans="50:122" ht="14.25" customHeight="1">
      <c r="AX87">
        <v>80</v>
      </c>
      <c r="AY87" t="str">
        <f>IF(ISERROR(VLOOKUP($AX87,申込一覧表_女子!$AH$5:$AN$167,2,0)),"",VLOOKUP($AX87,申込一覧表_女子!$AH$5:$AN$167,2,0))</f>
        <v/>
      </c>
      <c r="AZ87" t="str">
        <f>IF(ISERROR(VLOOKUP($AX87,申込一覧表_女子!$AH$5:$AN$167,7,0)),"",VLOOKUP($AX87,申込一覧表_女子!$AH$5:$AN$167,7,0))</f>
        <v/>
      </c>
      <c r="BA87" t="str">
        <f>IF(ISERROR(VLOOKUP($AX87,申込一覧表_女子!$AO$5:$AP$167,2,0)),"",VLOOKUP($AX87,申込一覧表_女子!$AO$5:$AP$167,2,0))</f>
        <v/>
      </c>
      <c r="BB87" t="str">
        <f>IF(ISERROR(VLOOKUP($AX87,申込一覧表_女子!$AH$5:$AN$167,5,0)),"",VLOOKUP($AX87,申込一覧表_女子!$AH$5:$AN$167,5,0))</f>
        <v/>
      </c>
      <c r="BC87" t="str">
        <f>IF(ISERROR(VLOOKUP($AX87,申込一覧表_女子!$AH$5:$AO$167,9,0)),"",VLOOKUP($AX87,申込一覧表_女子!$AH$5:$AO$167,9,0))</f>
        <v/>
      </c>
      <c r="BD87">
        <f t="shared" si="128"/>
        <v>0</v>
      </c>
      <c r="BE87">
        <f t="shared" si="128"/>
        <v>0</v>
      </c>
      <c r="BF87">
        <f t="shared" si="128"/>
        <v>0</v>
      </c>
      <c r="BG87">
        <f t="shared" si="128"/>
        <v>0</v>
      </c>
      <c r="BH87">
        <f t="shared" si="128"/>
        <v>0</v>
      </c>
      <c r="BI87">
        <f t="shared" si="128"/>
        <v>0</v>
      </c>
      <c r="BJ87">
        <f t="shared" si="128"/>
        <v>0</v>
      </c>
      <c r="BK87">
        <f t="shared" si="128"/>
        <v>0</v>
      </c>
      <c r="BL87">
        <f t="shared" si="128"/>
        <v>0</v>
      </c>
      <c r="BM87">
        <f t="shared" si="128"/>
        <v>0</v>
      </c>
      <c r="BN87">
        <f t="shared" si="128"/>
        <v>0</v>
      </c>
      <c r="BO87">
        <f t="shared" si="128"/>
        <v>0</v>
      </c>
      <c r="BP87" t="str">
        <f t="shared" si="126"/>
        <v/>
      </c>
      <c r="BQ87">
        <f t="shared" si="127"/>
        <v>0</v>
      </c>
      <c r="BR87" t="str">
        <f t="shared" si="50"/>
        <v/>
      </c>
      <c r="CC87">
        <v>80</v>
      </c>
      <c r="CD87" t="str">
        <f>IF(ISERROR(VLOOKUP($CC87,申込一覧表_女子!$AH$6:$AO$75,2,0)),"",VLOOKUP($CC87,申込一覧表_女子!$AH$6:$AO$75,2,0))</f>
        <v/>
      </c>
      <c r="CE87" t="str">
        <f>IF(ISERROR(VLOOKUP($CC87,申込一覧表_女子!$AH$6:$AO$75,7,0)),"",VLOOKUP($CC87,申込一覧表_女子!$AH$6:$AO$75,7,0))</f>
        <v/>
      </c>
      <c r="CF87" t="str">
        <f>IF(ISERROR(VLOOKUP($CC87,申込一覧表_女子!$AH$5:$AP$75,9,0)),"",VLOOKUP($CC87,申込一覧表_女子!$AH$5:$AP$75,9,0))</f>
        <v/>
      </c>
      <c r="CG87" t="str">
        <f>IF(ISERROR(VLOOKUP($CC87,申込一覧表_女子!$AH$6:$AN$75,5,0)),"",VLOOKUP($CC87,申込一覧表_女子!$AH$6:$AN$75,5,0))</f>
        <v/>
      </c>
      <c r="CH87" t="str">
        <f>IF(ISERROR(VLOOKUP($CC87,申込一覧表_女子!$AH$6:$AP$75,8,0)),"",VLOOKUP($CC87,申込一覧表_女子!$AH$6:$AP$75,8,0))</f>
        <v/>
      </c>
      <c r="CI87">
        <f t="shared" si="116"/>
        <v>0</v>
      </c>
      <c r="CJ87">
        <f t="shared" si="129"/>
        <v>0</v>
      </c>
      <c r="CK87">
        <f t="shared" si="129"/>
        <v>0</v>
      </c>
      <c r="CL87">
        <f t="shared" si="129"/>
        <v>0</v>
      </c>
      <c r="CM87">
        <f t="shared" si="129"/>
        <v>0</v>
      </c>
      <c r="CN87">
        <f t="shared" si="129"/>
        <v>0</v>
      </c>
      <c r="CO87">
        <f t="shared" si="129"/>
        <v>0</v>
      </c>
      <c r="CP87">
        <f t="shared" si="129"/>
        <v>0</v>
      </c>
      <c r="CQ87">
        <f t="shared" si="129"/>
        <v>0</v>
      </c>
      <c r="CR87">
        <f t="shared" si="129"/>
        <v>0</v>
      </c>
      <c r="CS87">
        <f t="shared" si="129"/>
        <v>0</v>
      </c>
      <c r="CT87">
        <f t="shared" si="129"/>
        <v>0</v>
      </c>
      <c r="CU87">
        <f>申込一覧表_女子!AH157</f>
        <v>0</v>
      </c>
      <c r="CV87" t="str">
        <f>IF(ISERROR(VLOOKUP($CU87,申込一覧表_女子!$AH$78:$AN$167,2,0)),"",VLOOKUP($CU87,申込一覧表_女子!$AH$78:$AN$167,2,0))</f>
        <v/>
      </c>
      <c r="CW87" t="str">
        <f>IF(ISERROR(VLOOKUP($CU87,申込一覧表_女子!$AH$78:$AN$167,7,0)),"",VLOOKUP($CU87,申込一覧表_女子!$AH$78:$AN$167,7,0))</f>
        <v/>
      </c>
      <c r="CX87" t="str">
        <f>IF(ISERROR(VLOOKUP($CU87,申込一覧表_女子!$AH$78:$AP$167,9,0)),"",VLOOKUP($CU87,申込一覧表_女子!$AH$78:$AP$167,9,0))</f>
        <v/>
      </c>
      <c r="CY87" t="str">
        <f>IF(ISERROR(VLOOKUP($CU87,申込一覧表_女子!$AH$78:$AN$167,5,0)),"",VLOOKUP($CU87,申込一覧表_女子!$AH$78:$AN$167,5,0))</f>
        <v/>
      </c>
      <c r="CZ87" t="str">
        <f>IF(ISERROR(VLOOKUP($CU87,申込一覧表_女子!$AH$78:$AO$167,8,0)),"",VLOOKUP($CU87,申込一覧表_女子!$AH$78:$AO$167,8,0))</f>
        <v/>
      </c>
      <c r="DA87">
        <f t="shared" si="117"/>
        <v>0</v>
      </c>
      <c r="DB87">
        <f t="shared" si="117"/>
        <v>0</v>
      </c>
      <c r="DC87">
        <f t="shared" si="115"/>
        <v>0</v>
      </c>
      <c r="DD87">
        <f t="shared" si="115"/>
        <v>0</v>
      </c>
      <c r="DE87">
        <f t="shared" si="115"/>
        <v>0</v>
      </c>
      <c r="DF87">
        <f t="shared" si="115"/>
        <v>0</v>
      </c>
      <c r="DG87">
        <f t="shared" si="115"/>
        <v>0</v>
      </c>
      <c r="DH87">
        <f t="shared" si="115"/>
        <v>0</v>
      </c>
      <c r="DI87">
        <f t="shared" ref="DC87:DL113" si="130">COUNTIF($AD$29:$AG$66,DI$5&amp;$CV87)</f>
        <v>0</v>
      </c>
      <c r="DJ87">
        <f t="shared" si="130"/>
        <v>0</v>
      </c>
      <c r="DK87">
        <f t="shared" si="130"/>
        <v>0</v>
      </c>
      <c r="DL87">
        <f t="shared" si="130"/>
        <v>0</v>
      </c>
      <c r="DR87" t="str">
        <f t="shared" si="124"/>
        <v/>
      </c>
    </row>
    <row r="88" spans="50:122" ht="14.25" customHeight="1">
      <c r="AX88">
        <v>81</v>
      </c>
      <c r="AY88" t="str">
        <f>IF(ISERROR(VLOOKUP($AX88,申込一覧表_女子!$AH$5:$AN$167,2,0)),"",VLOOKUP($AX88,申込一覧表_女子!$AH$5:$AN$167,2,0))</f>
        <v/>
      </c>
      <c r="AZ88" t="str">
        <f>IF(ISERROR(VLOOKUP($AX88,申込一覧表_女子!$AH$5:$AN$167,7,0)),"",VLOOKUP($AX88,申込一覧表_女子!$AH$5:$AN$167,7,0))</f>
        <v/>
      </c>
      <c r="BA88" t="str">
        <f>IF(ISERROR(VLOOKUP($AX88,申込一覧表_女子!$AO$5:$AP$167,2,0)),"",VLOOKUP($AX88,申込一覧表_女子!$AO$5:$AP$167,2,0))</f>
        <v/>
      </c>
      <c r="BB88" t="str">
        <f>IF(ISERROR(VLOOKUP($AX88,申込一覧表_女子!$AH$5:$AN$167,5,0)),"",VLOOKUP($AX88,申込一覧表_女子!$AH$5:$AN$167,5,0))</f>
        <v/>
      </c>
      <c r="BC88" t="str">
        <f>IF(ISERROR(VLOOKUP($AX88,申込一覧表_女子!$AH$5:$AO$167,9,0)),"",VLOOKUP($AX88,申込一覧表_女子!$AH$5:$AO$167,9,0))</f>
        <v/>
      </c>
      <c r="BD88">
        <f t="shared" ref="BD88:BO97" si="131">COUNTIF($AD$7:$AG$66,BD$5&amp;$AY88)</f>
        <v>0</v>
      </c>
      <c r="BE88">
        <f t="shared" si="131"/>
        <v>0</v>
      </c>
      <c r="BF88">
        <f t="shared" si="131"/>
        <v>0</v>
      </c>
      <c r="BG88">
        <f t="shared" si="131"/>
        <v>0</v>
      </c>
      <c r="BH88">
        <f t="shared" si="131"/>
        <v>0</v>
      </c>
      <c r="BI88">
        <f t="shared" si="131"/>
        <v>0</v>
      </c>
      <c r="BJ88">
        <f t="shared" si="131"/>
        <v>0</v>
      </c>
      <c r="BK88">
        <f t="shared" si="131"/>
        <v>0</v>
      </c>
      <c r="BL88">
        <f t="shared" si="131"/>
        <v>0</v>
      </c>
      <c r="BM88">
        <f t="shared" si="131"/>
        <v>0</v>
      </c>
      <c r="BN88">
        <f t="shared" si="131"/>
        <v>0</v>
      </c>
      <c r="BO88">
        <f t="shared" si="131"/>
        <v>0</v>
      </c>
      <c r="BP88" t="str">
        <f t="shared" si="126"/>
        <v/>
      </c>
      <c r="BQ88">
        <f t="shared" si="127"/>
        <v>0</v>
      </c>
      <c r="BR88" t="str">
        <f t="shared" si="50"/>
        <v/>
      </c>
      <c r="CC88">
        <v>81</v>
      </c>
      <c r="CD88" t="str">
        <f>IF(ISERROR(VLOOKUP($CC88,申込一覧表_女子!$AH$6:$AO$75,2,0)),"",VLOOKUP($CC88,申込一覧表_女子!$AH$6:$AO$75,2,0))</f>
        <v/>
      </c>
      <c r="CE88" t="str">
        <f>IF(ISERROR(VLOOKUP($CC88,申込一覧表_女子!$AH$6:$AO$75,7,0)),"",VLOOKUP($CC88,申込一覧表_女子!$AH$6:$AO$75,7,0))</f>
        <v/>
      </c>
      <c r="CF88" t="str">
        <f>IF(ISERROR(VLOOKUP($CC88,申込一覧表_女子!$AH$5:$AP$75,9,0)),"",VLOOKUP($CC88,申込一覧表_女子!$AH$5:$AP$75,9,0))</f>
        <v/>
      </c>
      <c r="CG88" t="str">
        <f>IF(ISERROR(VLOOKUP($CC88,申込一覧表_女子!$AH$6:$AN$75,5,0)),"",VLOOKUP($CC88,申込一覧表_女子!$AH$6:$AN$75,5,0))</f>
        <v/>
      </c>
      <c r="CH88" t="str">
        <f>IF(ISERROR(VLOOKUP($CC88,申込一覧表_女子!$AH$6:$AP$75,8,0)),"",VLOOKUP($CC88,申込一覧表_女子!$AH$6:$AP$75,8,0))</f>
        <v/>
      </c>
      <c r="CI88">
        <f t="shared" si="116"/>
        <v>0</v>
      </c>
      <c r="CJ88">
        <f t="shared" si="129"/>
        <v>0</v>
      </c>
      <c r="CK88">
        <f t="shared" si="129"/>
        <v>0</v>
      </c>
      <c r="CL88">
        <f t="shared" si="129"/>
        <v>0</v>
      </c>
      <c r="CM88">
        <f t="shared" si="129"/>
        <v>0</v>
      </c>
      <c r="CN88">
        <f t="shared" si="129"/>
        <v>0</v>
      </c>
      <c r="CO88">
        <f t="shared" si="129"/>
        <v>0</v>
      </c>
      <c r="CP88">
        <f t="shared" si="129"/>
        <v>0</v>
      </c>
      <c r="CQ88">
        <f t="shared" si="129"/>
        <v>0</v>
      </c>
      <c r="CR88">
        <f t="shared" si="129"/>
        <v>0</v>
      </c>
      <c r="CS88">
        <f t="shared" si="129"/>
        <v>0</v>
      </c>
      <c r="CT88">
        <f t="shared" si="129"/>
        <v>0</v>
      </c>
      <c r="CU88">
        <f>申込一覧表_女子!AH158</f>
        <v>0</v>
      </c>
      <c r="CV88" t="str">
        <f>IF(ISERROR(VLOOKUP($CU88,申込一覧表_女子!$AH$78:$AN$167,2,0)),"",VLOOKUP($CU88,申込一覧表_女子!$AH$78:$AN$167,2,0))</f>
        <v/>
      </c>
      <c r="CW88" t="str">
        <f>IF(ISERROR(VLOOKUP($CU88,申込一覧表_女子!$AH$78:$AN$167,7,0)),"",VLOOKUP($CU88,申込一覧表_女子!$AH$78:$AN$167,7,0))</f>
        <v/>
      </c>
      <c r="CX88" t="str">
        <f>IF(ISERROR(VLOOKUP($CU88,申込一覧表_女子!$AH$78:$AP$167,9,0)),"",VLOOKUP($CU88,申込一覧表_女子!$AH$78:$AP$167,9,0))</f>
        <v/>
      </c>
      <c r="CY88" t="str">
        <f>IF(ISERROR(VLOOKUP($CU88,申込一覧表_女子!$AH$78:$AN$167,5,0)),"",VLOOKUP($CU88,申込一覧表_女子!$AH$78:$AN$167,5,0))</f>
        <v/>
      </c>
      <c r="CZ88" t="str">
        <f>IF(ISERROR(VLOOKUP($CU88,申込一覧表_女子!$AH$78:$AO$167,8,0)),"",VLOOKUP($CU88,申込一覧表_女子!$AH$78:$AO$167,8,0))</f>
        <v/>
      </c>
      <c r="DA88">
        <f t="shared" si="117"/>
        <v>0</v>
      </c>
      <c r="DB88">
        <f t="shared" si="117"/>
        <v>0</v>
      </c>
      <c r="DC88">
        <f t="shared" si="130"/>
        <v>0</v>
      </c>
      <c r="DD88">
        <f t="shared" si="130"/>
        <v>0</v>
      </c>
      <c r="DE88">
        <f t="shared" si="130"/>
        <v>0</v>
      </c>
      <c r="DF88">
        <f t="shared" si="130"/>
        <v>0</v>
      </c>
      <c r="DG88">
        <f t="shared" si="130"/>
        <v>0</v>
      </c>
      <c r="DH88">
        <f t="shared" si="130"/>
        <v>0</v>
      </c>
      <c r="DI88">
        <f t="shared" si="130"/>
        <v>0</v>
      </c>
      <c r="DJ88">
        <f t="shared" si="130"/>
        <v>0</v>
      </c>
      <c r="DK88">
        <f t="shared" si="130"/>
        <v>0</v>
      </c>
      <c r="DL88">
        <f t="shared" si="130"/>
        <v>0</v>
      </c>
      <c r="DR88" t="str">
        <f t="shared" si="124"/>
        <v/>
      </c>
    </row>
    <row r="89" spans="50:122" ht="14.25" customHeight="1">
      <c r="AX89">
        <v>82</v>
      </c>
      <c r="AY89" t="str">
        <f>IF(ISERROR(VLOOKUP($AX89,申込一覧表_女子!$AH$5:$AN$167,2,0)),"",VLOOKUP($AX89,申込一覧表_女子!$AH$5:$AN$167,2,0))</f>
        <v/>
      </c>
      <c r="AZ89" t="str">
        <f>IF(ISERROR(VLOOKUP($AX89,申込一覧表_女子!$AH$5:$AN$167,7,0)),"",VLOOKUP($AX89,申込一覧表_女子!$AH$5:$AN$167,7,0))</f>
        <v/>
      </c>
      <c r="BA89" t="str">
        <f>IF(ISERROR(VLOOKUP($AX89,申込一覧表_女子!$AO$5:$AP$167,2,0)),"",VLOOKUP($AX89,申込一覧表_女子!$AO$5:$AP$167,2,0))</f>
        <v/>
      </c>
      <c r="BB89" t="str">
        <f>IF(ISERROR(VLOOKUP($AX89,申込一覧表_女子!$AH$5:$AN$167,5,0)),"",VLOOKUP($AX89,申込一覧表_女子!$AH$5:$AN$167,5,0))</f>
        <v/>
      </c>
      <c r="BC89" t="str">
        <f>IF(ISERROR(VLOOKUP($AX89,申込一覧表_女子!$AH$5:$AO$167,9,0)),"",VLOOKUP($AX89,申込一覧表_女子!$AH$5:$AO$167,9,0))</f>
        <v/>
      </c>
      <c r="BD89">
        <f t="shared" si="131"/>
        <v>0</v>
      </c>
      <c r="BE89">
        <f t="shared" si="131"/>
        <v>0</v>
      </c>
      <c r="BF89">
        <f t="shared" si="131"/>
        <v>0</v>
      </c>
      <c r="BG89">
        <f t="shared" si="131"/>
        <v>0</v>
      </c>
      <c r="BH89">
        <f t="shared" si="131"/>
        <v>0</v>
      </c>
      <c r="BI89">
        <f t="shared" si="131"/>
        <v>0</v>
      </c>
      <c r="BJ89">
        <f t="shared" si="131"/>
        <v>0</v>
      </c>
      <c r="BK89">
        <f t="shared" si="131"/>
        <v>0</v>
      </c>
      <c r="BL89">
        <f t="shared" si="131"/>
        <v>0</v>
      </c>
      <c r="BM89">
        <f t="shared" si="131"/>
        <v>0</v>
      </c>
      <c r="BN89">
        <f t="shared" si="131"/>
        <v>0</v>
      </c>
      <c r="BO89">
        <f t="shared" si="131"/>
        <v>0</v>
      </c>
      <c r="BP89" t="str">
        <f t="shared" si="126"/>
        <v/>
      </c>
      <c r="BQ89">
        <f t="shared" si="127"/>
        <v>0</v>
      </c>
      <c r="BR89" t="str">
        <f t="shared" si="50"/>
        <v/>
      </c>
      <c r="CC89">
        <v>82</v>
      </c>
      <c r="CD89" t="str">
        <f>IF(ISERROR(VLOOKUP($CC89,申込一覧表_女子!$AH$6:$AO$75,2,0)),"",VLOOKUP($CC89,申込一覧表_女子!$AH$6:$AO$75,2,0))</f>
        <v/>
      </c>
      <c r="CE89" t="str">
        <f>IF(ISERROR(VLOOKUP($CC89,申込一覧表_女子!$AH$6:$AO$75,7,0)),"",VLOOKUP($CC89,申込一覧表_女子!$AH$6:$AO$75,7,0))</f>
        <v/>
      </c>
      <c r="CF89" t="str">
        <f>IF(ISERROR(VLOOKUP($CC89,申込一覧表_女子!$AH$5:$AP$75,9,0)),"",VLOOKUP($CC89,申込一覧表_女子!$AH$5:$AP$75,9,0))</f>
        <v/>
      </c>
      <c r="CG89" t="str">
        <f>IF(ISERROR(VLOOKUP($CC89,申込一覧表_女子!$AH$6:$AN$75,5,0)),"",VLOOKUP($CC89,申込一覧表_女子!$AH$6:$AN$75,5,0))</f>
        <v/>
      </c>
      <c r="CH89" t="str">
        <f>IF(ISERROR(VLOOKUP($CC89,申込一覧表_女子!$AH$6:$AP$75,8,0)),"",VLOOKUP($CC89,申込一覧表_女子!$AH$6:$AP$75,8,0))</f>
        <v/>
      </c>
      <c r="CI89">
        <f t="shared" si="116"/>
        <v>0</v>
      </c>
      <c r="CJ89">
        <f t="shared" si="129"/>
        <v>0</v>
      </c>
      <c r="CK89">
        <f t="shared" si="129"/>
        <v>0</v>
      </c>
      <c r="CL89">
        <f t="shared" si="129"/>
        <v>0</v>
      </c>
      <c r="CM89">
        <f t="shared" si="129"/>
        <v>0</v>
      </c>
      <c r="CN89">
        <f t="shared" si="129"/>
        <v>0</v>
      </c>
      <c r="CO89">
        <f t="shared" si="129"/>
        <v>0</v>
      </c>
      <c r="CP89">
        <f t="shared" si="129"/>
        <v>0</v>
      </c>
      <c r="CQ89">
        <f t="shared" si="129"/>
        <v>0</v>
      </c>
      <c r="CR89">
        <f t="shared" si="129"/>
        <v>0</v>
      </c>
      <c r="CS89">
        <f t="shared" si="129"/>
        <v>0</v>
      </c>
      <c r="CT89">
        <f t="shared" si="129"/>
        <v>0</v>
      </c>
      <c r="CU89">
        <f>申込一覧表_女子!AH159</f>
        <v>0</v>
      </c>
      <c r="CV89" t="str">
        <f>IF(ISERROR(VLOOKUP($CU89,申込一覧表_女子!$AH$78:$AN$167,2,0)),"",VLOOKUP($CU89,申込一覧表_女子!$AH$78:$AN$167,2,0))</f>
        <v/>
      </c>
      <c r="CW89" t="str">
        <f>IF(ISERROR(VLOOKUP($CU89,申込一覧表_女子!$AH$78:$AN$167,7,0)),"",VLOOKUP($CU89,申込一覧表_女子!$AH$78:$AN$167,7,0))</f>
        <v/>
      </c>
      <c r="CX89" t="str">
        <f>IF(ISERROR(VLOOKUP($CU89,申込一覧表_女子!$AH$78:$AP$167,9,0)),"",VLOOKUP($CU89,申込一覧表_女子!$AH$78:$AP$167,9,0))</f>
        <v/>
      </c>
      <c r="CY89" t="str">
        <f>IF(ISERROR(VLOOKUP($CU89,申込一覧表_女子!$AH$78:$AN$167,5,0)),"",VLOOKUP($CU89,申込一覧表_女子!$AH$78:$AN$167,5,0))</f>
        <v/>
      </c>
      <c r="CZ89" t="str">
        <f>IF(ISERROR(VLOOKUP($CU89,申込一覧表_女子!$AH$78:$AO$167,8,0)),"",VLOOKUP($CU89,申込一覧表_女子!$AH$78:$AO$167,8,0))</f>
        <v/>
      </c>
      <c r="DA89">
        <f t="shared" si="117"/>
        <v>0</v>
      </c>
      <c r="DB89">
        <f t="shared" si="117"/>
        <v>0</v>
      </c>
      <c r="DC89">
        <f t="shared" si="130"/>
        <v>0</v>
      </c>
      <c r="DD89">
        <f t="shared" si="130"/>
        <v>0</v>
      </c>
      <c r="DE89">
        <f t="shared" si="130"/>
        <v>0</v>
      </c>
      <c r="DF89">
        <f t="shared" si="130"/>
        <v>0</v>
      </c>
      <c r="DG89">
        <f t="shared" si="130"/>
        <v>0</v>
      </c>
      <c r="DH89">
        <f t="shared" si="130"/>
        <v>0</v>
      </c>
      <c r="DI89">
        <f t="shared" si="130"/>
        <v>0</v>
      </c>
      <c r="DJ89">
        <f t="shared" si="130"/>
        <v>0</v>
      </c>
      <c r="DK89">
        <f t="shared" si="130"/>
        <v>0</v>
      </c>
      <c r="DL89">
        <f t="shared" si="130"/>
        <v>0</v>
      </c>
      <c r="DR89" t="str">
        <f t="shared" si="124"/>
        <v/>
      </c>
    </row>
    <row r="90" spans="50:122" ht="14.25" customHeight="1">
      <c r="AX90">
        <v>83</v>
      </c>
      <c r="AY90" t="str">
        <f>IF(ISERROR(VLOOKUP($AX90,申込一覧表_女子!$AH$5:$AN$167,2,0)),"",VLOOKUP($AX90,申込一覧表_女子!$AH$5:$AN$167,2,0))</f>
        <v/>
      </c>
      <c r="AZ90" t="str">
        <f>IF(ISERROR(VLOOKUP($AX90,申込一覧表_女子!$AH$5:$AN$167,7,0)),"",VLOOKUP($AX90,申込一覧表_女子!$AH$5:$AN$167,7,0))</f>
        <v/>
      </c>
      <c r="BA90" t="str">
        <f>IF(ISERROR(VLOOKUP($AX90,申込一覧表_女子!$AO$5:$AP$167,2,0)),"",VLOOKUP($AX90,申込一覧表_女子!$AO$5:$AP$167,2,0))</f>
        <v/>
      </c>
      <c r="BB90" t="str">
        <f>IF(ISERROR(VLOOKUP($AX90,申込一覧表_女子!$AH$5:$AN$167,5,0)),"",VLOOKUP($AX90,申込一覧表_女子!$AH$5:$AN$167,5,0))</f>
        <v/>
      </c>
      <c r="BC90" t="str">
        <f>IF(ISERROR(VLOOKUP($AX90,申込一覧表_女子!$AH$5:$AO$167,9,0)),"",VLOOKUP($AX90,申込一覧表_女子!$AH$5:$AO$167,9,0))</f>
        <v/>
      </c>
      <c r="BD90">
        <f t="shared" si="131"/>
        <v>0</v>
      </c>
      <c r="BE90">
        <f t="shared" si="131"/>
        <v>0</v>
      </c>
      <c r="BF90">
        <f t="shared" si="131"/>
        <v>0</v>
      </c>
      <c r="BG90">
        <f t="shared" si="131"/>
        <v>0</v>
      </c>
      <c r="BH90">
        <f t="shared" si="131"/>
        <v>0</v>
      </c>
      <c r="BI90">
        <f t="shared" si="131"/>
        <v>0</v>
      </c>
      <c r="BJ90">
        <f t="shared" si="131"/>
        <v>0</v>
      </c>
      <c r="BK90">
        <f t="shared" si="131"/>
        <v>0</v>
      </c>
      <c r="BL90">
        <f t="shared" si="131"/>
        <v>0</v>
      </c>
      <c r="BM90">
        <f t="shared" si="131"/>
        <v>0</v>
      </c>
      <c r="BN90">
        <f t="shared" si="131"/>
        <v>0</v>
      </c>
      <c r="BO90">
        <f t="shared" si="131"/>
        <v>0</v>
      </c>
      <c r="BP90" t="str">
        <f t="shared" si="126"/>
        <v/>
      </c>
      <c r="BQ90">
        <f t="shared" si="127"/>
        <v>0</v>
      </c>
      <c r="BR90" t="str">
        <f t="shared" ref="BR90:BR127" si="132">IF(BP90="","",COUNTIF($G$7:$J$78,BP90))</f>
        <v/>
      </c>
      <c r="CC90">
        <v>83</v>
      </c>
      <c r="CD90" t="str">
        <f>IF(ISERROR(VLOOKUP($CC90,申込一覧表_女子!$AH$6:$AO$75,2,0)),"",VLOOKUP($CC90,申込一覧表_女子!$AH$6:$AO$75,2,0))</f>
        <v/>
      </c>
      <c r="CE90" t="str">
        <f>IF(ISERROR(VLOOKUP($CC90,申込一覧表_女子!$AH$6:$AO$75,7,0)),"",VLOOKUP($CC90,申込一覧表_女子!$AH$6:$AO$75,7,0))</f>
        <v/>
      </c>
      <c r="CF90" t="str">
        <f>IF(ISERROR(VLOOKUP($CC90,申込一覧表_女子!$AH$5:$AP$75,9,0)),"",VLOOKUP($CC90,申込一覧表_女子!$AH$5:$AP$75,9,0))</f>
        <v/>
      </c>
      <c r="CG90" t="str">
        <f>IF(ISERROR(VLOOKUP($CC90,申込一覧表_女子!$AH$6:$AN$75,5,0)),"",VLOOKUP($CC90,申込一覧表_女子!$AH$6:$AN$75,5,0))</f>
        <v/>
      </c>
      <c r="CH90" t="str">
        <f>IF(ISERROR(VLOOKUP($CC90,申込一覧表_女子!$AH$6:$AP$75,8,0)),"",VLOOKUP($CC90,申込一覧表_女子!$AH$6:$AP$75,8,0))</f>
        <v/>
      </c>
      <c r="CI90">
        <f t="shared" si="116"/>
        <v>0</v>
      </c>
      <c r="CJ90">
        <f t="shared" si="129"/>
        <v>0</v>
      </c>
      <c r="CK90">
        <f t="shared" si="129"/>
        <v>0</v>
      </c>
      <c r="CL90">
        <f t="shared" si="129"/>
        <v>0</v>
      </c>
      <c r="CM90">
        <f t="shared" si="129"/>
        <v>0</v>
      </c>
      <c r="CN90">
        <f t="shared" si="129"/>
        <v>0</v>
      </c>
      <c r="CO90">
        <f t="shared" si="129"/>
        <v>0</v>
      </c>
      <c r="CP90">
        <f t="shared" si="129"/>
        <v>0</v>
      </c>
      <c r="CQ90">
        <f t="shared" si="129"/>
        <v>0</v>
      </c>
      <c r="CR90">
        <f t="shared" si="129"/>
        <v>0</v>
      </c>
      <c r="CS90">
        <f t="shared" si="129"/>
        <v>0</v>
      </c>
      <c r="CT90">
        <f t="shared" si="129"/>
        <v>0</v>
      </c>
      <c r="CU90">
        <f>申込一覧表_女子!AH160</f>
        <v>0</v>
      </c>
      <c r="CV90" t="str">
        <f>IF(ISERROR(VLOOKUP($CU90,申込一覧表_女子!$AH$78:$AN$167,2,0)),"",VLOOKUP($CU90,申込一覧表_女子!$AH$78:$AN$167,2,0))</f>
        <v/>
      </c>
      <c r="CW90" t="str">
        <f>IF(ISERROR(VLOOKUP($CU90,申込一覧表_女子!$AH$78:$AN$167,7,0)),"",VLOOKUP($CU90,申込一覧表_女子!$AH$78:$AN$167,7,0))</f>
        <v/>
      </c>
      <c r="CX90" t="str">
        <f>IF(ISERROR(VLOOKUP($CU90,申込一覧表_女子!$AH$78:$AP$167,9,0)),"",VLOOKUP($CU90,申込一覧表_女子!$AH$78:$AP$167,9,0))</f>
        <v/>
      </c>
      <c r="CY90" t="str">
        <f>IF(ISERROR(VLOOKUP($CU90,申込一覧表_女子!$AH$78:$AN$167,5,0)),"",VLOOKUP($CU90,申込一覧表_女子!$AH$78:$AN$167,5,0))</f>
        <v/>
      </c>
      <c r="CZ90" t="str">
        <f>IF(ISERROR(VLOOKUP($CU90,申込一覧表_女子!$AH$78:$AO$167,8,0)),"",VLOOKUP($CU90,申込一覧表_女子!$AH$78:$AO$167,8,0))</f>
        <v/>
      </c>
      <c r="DA90">
        <f t="shared" si="117"/>
        <v>0</v>
      </c>
      <c r="DB90">
        <f t="shared" si="117"/>
        <v>0</v>
      </c>
      <c r="DC90">
        <f t="shared" si="130"/>
        <v>0</v>
      </c>
      <c r="DD90">
        <f t="shared" si="130"/>
        <v>0</v>
      </c>
      <c r="DE90">
        <f t="shared" si="130"/>
        <v>0</v>
      </c>
      <c r="DF90">
        <f t="shared" si="130"/>
        <v>0</v>
      </c>
      <c r="DG90">
        <f t="shared" si="130"/>
        <v>0</v>
      </c>
      <c r="DH90">
        <f t="shared" si="130"/>
        <v>0</v>
      </c>
      <c r="DI90">
        <f t="shared" si="130"/>
        <v>0</v>
      </c>
      <c r="DJ90">
        <f t="shared" si="130"/>
        <v>0</v>
      </c>
      <c r="DK90">
        <f t="shared" si="130"/>
        <v>0</v>
      </c>
      <c r="DL90">
        <f t="shared" si="130"/>
        <v>0</v>
      </c>
      <c r="DR90" t="str">
        <f t="shared" si="124"/>
        <v/>
      </c>
    </row>
    <row r="91" spans="50:122" ht="14.25" customHeight="1">
      <c r="AX91">
        <v>84</v>
      </c>
      <c r="AY91" t="str">
        <f>IF(ISERROR(VLOOKUP($AX91,申込一覧表_女子!$AH$5:$AN$167,2,0)),"",VLOOKUP($AX91,申込一覧表_女子!$AH$5:$AN$167,2,0))</f>
        <v/>
      </c>
      <c r="AZ91" t="str">
        <f>IF(ISERROR(VLOOKUP($AX91,申込一覧表_女子!$AH$5:$AN$167,7,0)),"",VLOOKUP($AX91,申込一覧表_女子!$AH$5:$AN$167,7,0))</f>
        <v/>
      </c>
      <c r="BA91" t="str">
        <f>IF(ISERROR(VLOOKUP($AX91,申込一覧表_女子!$AO$5:$AP$167,2,0)),"",VLOOKUP($AX91,申込一覧表_女子!$AO$5:$AP$167,2,0))</f>
        <v/>
      </c>
      <c r="BB91" t="str">
        <f>IF(ISERROR(VLOOKUP($AX91,申込一覧表_女子!$AH$5:$AN$167,5,0)),"",VLOOKUP($AX91,申込一覧表_女子!$AH$5:$AN$167,5,0))</f>
        <v/>
      </c>
      <c r="BC91" t="str">
        <f>IF(ISERROR(VLOOKUP($AX91,申込一覧表_女子!$AH$5:$AO$167,9,0)),"",VLOOKUP($AX91,申込一覧表_女子!$AH$5:$AO$167,9,0))</f>
        <v/>
      </c>
      <c r="BD91">
        <f t="shared" si="131"/>
        <v>0</v>
      </c>
      <c r="BE91">
        <f t="shared" si="131"/>
        <v>0</v>
      </c>
      <c r="BF91">
        <f t="shared" si="131"/>
        <v>0</v>
      </c>
      <c r="BG91">
        <f t="shared" si="131"/>
        <v>0</v>
      </c>
      <c r="BH91">
        <f t="shared" si="131"/>
        <v>0</v>
      </c>
      <c r="BI91">
        <f t="shared" si="131"/>
        <v>0</v>
      </c>
      <c r="BJ91">
        <f t="shared" si="131"/>
        <v>0</v>
      </c>
      <c r="BK91">
        <f t="shared" si="131"/>
        <v>0</v>
      </c>
      <c r="BL91">
        <f t="shared" si="131"/>
        <v>0</v>
      </c>
      <c r="BM91">
        <f t="shared" si="131"/>
        <v>0</v>
      </c>
      <c r="BN91">
        <f t="shared" si="131"/>
        <v>0</v>
      </c>
      <c r="BO91">
        <f t="shared" si="131"/>
        <v>0</v>
      </c>
      <c r="BP91" t="str">
        <f t="shared" si="126"/>
        <v/>
      </c>
      <c r="BQ91">
        <f t="shared" si="127"/>
        <v>0</v>
      </c>
      <c r="BR91" t="str">
        <f t="shared" si="132"/>
        <v/>
      </c>
      <c r="CC91">
        <v>84</v>
      </c>
      <c r="CD91" t="str">
        <f>IF(ISERROR(VLOOKUP($CC91,申込一覧表_女子!$AH$6:$AO$75,2,0)),"",VLOOKUP($CC91,申込一覧表_女子!$AH$6:$AO$75,2,0))</f>
        <v/>
      </c>
      <c r="CE91" t="str">
        <f>IF(ISERROR(VLOOKUP($CC91,申込一覧表_女子!$AH$6:$AO$75,7,0)),"",VLOOKUP($CC91,申込一覧表_女子!$AH$6:$AO$75,7,0))</f>
        <v/>
      </c>
      <c r="CF91" t="str">
        <f>IF(ISERROR(VLOOKUP($CC91,申込一覧表_女子!$AH$5:$AP$75,9,0)),"",VLOOKUP($CC91,申込一覧表_女子!$AH$5:$AP$75,9,0))</f>
        <v/>
      </c>
      <c r="CG91" t="str">
        <f>IF(ISERROR(VLOOKUP($CC91,申込一覧表_女子!$AH$6:$AN$75,5,0)),"",VLOOKUP($CC91,申込一覧表_女子!$AH$6:$AN$75,5,0))</f>
        <v/>
      </c>
      <c r="CH91" t="str">
        <f>IF(ISERROR(VLOOKUP($CC91,申込一覧表_女子!$AH$6:$AP$75,8,0)),"",VLOOKUP($CC91,申込一覧表_女子!$AH$6:$AP$75,8,0))</f>
        <v/>
      </c>
      <c r="CI91">
        <f t="shared" si="116"/>
        <v>0</v>
      </c>
      <c r="CJ91">
        <f t="shared" si="129"/>
        <v>0</v>
      </c>
      <c r="CK91">
        <f t="shared" si="129"/>
        <v>0</v>
      </c>
      <c r="CL91">
        <f t="shared" si="129"/>
        <v>0</v>
      </c>
      <c r="CM91">
        <f t="shared" si="129"/>
        <v>0</v>
      </c>
      <c r="CN91">
        <f t="shared" si="129"/>
        <v>0</v>
      </c>
      <c r="CO91">
        <f t="shared" si="129"/>
        <v>0</v>
      </c>
      <c r="CP91">
        <f t="shared" si="129"/>
        <v>0</v>
      </c>
      <c r="CQ91">
        <f t="shared" si="129"/>
        <v>0</v>
      </c>
      <c r="CR91">
        <f t="shared" si="129"/>
        <v>0</v>
      </c>
      <c r="CS91">
        <f t="shared" si="129"/>
        <v>0</v>
      </c>
      <c r="CT91">
        <f t="shared" si="129"/>
        <v>0</v>
      </c>
      <c r="CU91">
        <f>申込一覧表_女子!AH161</f>
        <v>0</v>
      </c>
      <c r="CV91" t="str">
        <f>IF(ISERROR(VLOOKUP($CU91,申込一覧表_女子!$AH$78:$AN$167,2,0)),"",VLOOKUP($CU91,申込一覧表_女子!$AH$78:$AN$167,2,0))</f>
        <v/>
      </c>
      <c r="CW91" t="str">
        <f>IF(ISERROR(VLOOKUP($CU91,申込一覧表_女子!$AH$78:$AN$167,7,0)),"",VLOOKUP($CU91,申込一覧表_女子!$AH$78:$AN$167,7,0))</f>
        <v/>
      </c>
      <c r="CX91" t="str">
        <f>IF(ISERROR(VLOOKUP($CU91,申込一覧表_女子!$AH$78:$AP$167,9,0)),"",VLOOKUP($CU91,申込一覧表_女子!$AH$78:$AP$167,9,0))</f>
        <v/>
      </c>
      <c r="CY91" t="str">
        <f>IF(ISERROR(VLOOKUP($CU91,申込一覧表_女子!$AH$78:$AN$167,5,0)),"",VLOOKUP($CU91,申込一覧表_女子!$AH$78:$AN$167,5,0))</f>
        <v/>
      </c>
      <c r="CZ91" t="str">
        <f>IF(ISERROR(VLOOKUP($CU91,申込一覧表_女子!$AH$78:$AO$167,8,0)),"",VLOOKUP($CU91,申込一覧表_女子!$AH$78:$AO$167,8,0))</f>
        <v/>
      </c>
      <c r="DA91">
        <f t="shared" si="117"/>
        <v>0</v>
      </c>
      <c r="DB91">
        <f t="shared" si="117"/>
        <v>0</v>
      </c>
      <c r="DC91">
        <f t="shared" si="130"/>
        <v>0</v>
      </c>
      <c r="DD91">
        <f t="shared" si="130"/>
        <v>0</v>
      </c>
      <c r="DE91">
        <f t="shared" si="130"/>
        <v>0</v>
      </c>
      <c r="DF91">
        <f t="shared" si="130"/>
        <v>0</v>
      </c>
      <c r="DG91">
        <f t="shared" si="130"/>
        <v>0</v>
      </c>
      <c r="DH91">
        <f t="shared" si="130"/>
        <v>0</v>
      </c>
      <c r="DI91">
        <f t="shared" si="130"/>
        <v>0</v>
      </c>
      <c r="DJ91">
        <f t="shared" si="130"/>
        <v>0</v>
      </c>
      <c r="DK91">
        <f t="shared" si="130"/>
        <v>0</v>
      </c>
      <c r="DL91">
        <f t="shared" si="130"/>
        <v>0</v>
      </c>
      <c r="DR91" t="str">
        <f t="shared" si="124"/>
        <v/>
      </c>
    </row>
    <row r="92" spans="50:122" ht="14.25" customHeight="1">
      <c r="AX92">
        <v>85</v>
      </c>
      <c r="AY92" t="str">
        <f>IF(ISERROR(VLOOKUP($AX92,申込一覧表_女子!$AH$5:$AN$167,2,0)),"",VLOOKUP($AX92,申込一覧表_女子!$AH$5:$AN$167,2,0))</f>
        <v/>
      </c>
      <c r="AZ92" t="str">
        <f>IF(ISERROR(VLOOKUP($AX92,申込一覧表_女子!$AH$5:$AN$167,7,0)),"",VLOOKUP($AX92,申込一覧表_女子!$AH$5:$AN$167,7,0))</f>
        <v/>
      </c>
      <c r="BA92" t="str">
        <f>IF(ISERROR(VLOOKUP($AX92,申込一覧表_女子!$AO$5:$AP$167,2,0)),"",VLOOKUP($AX92,申込一覧表_女子!$AO$5:$AP$167,2,0))</f>
        <v/>
      </c>
      <c r="BB92" t="str">
        <f>IF(ISERROR(VLOOKUP($AX92,申込一覧表_女子!$AH$5:$AN$167,5,0)),"",VLOOKUP($AX92,申込一覧表_女子!$AH$5:$AN$167,5,0))</f>
        <v/>
      </c>
      <c r="BC92" t="str">
        <f>IF(ISERROR(VLOOKUP($AX92,申込一覧表_女子!$AH$5:$AO$167,9,0)),"",VLOOKUP($AX92,申込一覧表_女子!$AH$5:$AO$167,9,0))</f>
        <v/>
      </c>
      <c r="BD92">
        <f t="shared" si="131"/>
        <v>0</v>
      </c>
      <c r="BE92">
        <f t="shared" si="131"/>
        <v>0</v>
      </c>
      <c r="BF92">
        <f t="shared" si="131"/>
        <v>0</v>
      </c>
      <c r="BG92">
        <f t="shared" si="131"/>
        <v>0</v>
      </c>
      <c r="BH92">
        <f t="shared" si="131"/>
        <v>0</v>
      </c>
      <c r="BI92">
        <f t="shared" si="131"/>
        <v>0</v>
      </c>
      <c r="BJ92">
        <f t="shared" si="131"/>
        <v>0</v>
      </c>
      <c r="BK92">
        <f t="shared" si="131"/>
        <v>0</v>
      </c>
      <c r="BL92">
        <f t="shared" si="131"/>
        <v>0</v>
      </c>
      <c r="BM92">
        <f t="shared" si="131"/>
        <v>0</v>
      </c>
      <c r="BN92">
        <f t="shared" si="131"/>
        <v>0</v>
      </c>
      <c r="BO92">
        <f t="shared" si="131"/>
        <v>0</v>
      </c>
      <c r="BP92" t="str">
        <f t="shared" si="126"/>
        <v/>
      </c>
      <c r="BQ92">
        <f t="shared" si="127"/>
        <v>0</v>
      </c>
      <c r="BR92" t="str">
        <f t="shared" si="132"/>
        <v/>
      </c>
      <c r="CC92">
        <v>85</v>
      </c>
      <c r="CD92" t="str">
        <f>IF(ISERROR(VLOOKUP($CC92,申込一覧表_女子!$AH$6:$AO$75,2,0)),"",VLOOKUP($CC92,申込一覧表_女子!$AH$6:$AO$75,2,0))</f>
        <v/>
      </c>
      <c r="CE92" t="str">
        <f>IF(ISERROR(VLOOKUP($CC92,申込一覧表_女子!$AH$6:$AO$75,7,0)),"",VLOOKUP($CC92,申込一覧表_女子!$AH$6:$AO$75,7,0))</f>
        <v/>
      </c>
      <c r="CF92" t="str">
        <f>IF(ISERROR(VLOOKUP($CC92,申込一覧表_女子!$AH$5:$AP$75,9,0)),"",VLOOKUP($CC92,申込一覧表_女子!$AH$5:$AP$75,9,0))</f>
        <v/>
      </c>
      <c r="CG92" t="str">
        <f>IF(ISERROR(VLOOKUP($CC92,申込一覧表_女子!$AH$6:$AN$75,5,0)),"",VLOOKUP($CC92,申込一覧表_女子!$AH$6:$AN$75,5,0))</f>
        <v/>
      </c>
      <c r="CH92" t="str">
        <f>IF(ISERROR(VLOOKUP($CC92,申込一覧表_女子!$AH$6:$AP$75,8,0)),"",VLOOKUP($CC92,申込一覧表_女子!$AH$6:$AP$75,8,0))</f>
        <v/>
      </c>
      <c r="CI92">
        <f t="shared" si="116"/>
        <v>0</v>
      </c>
      <c r="CJ92">
        <f t="shared" si="129"/>
        <v>0</v>
      </c>
      <c r="CK92">
        <f t="shared" si="129"/>
        <v>0</v>
      </c>
      <c r="CL92">
        <f t="shared" si="129"/>
        <v>0</v>
      </c>
      <c r="CM92">
        <f t="shared" si="129"/>
        <v>0</v>
      </c>
      <c r="CN92">
        <f t="shared" si="129"/>
        <v>0</v>
      </c>
      <c r="CO92">
        <f t="shared" si="129"/>
        <v>0</v>
      </c>
      <c r="CP92">
        <f t="shared" si="129"/>
        <v>0</v>
      </c>
      <c r="CQ92">
        <f t="shared" si="129"/>
        <v>0</v>
      </c>
      <c r="CR92">
        <f t="shared" si="129"/>
        <v>0</v>
      </c>
      <c r="CS92">
        <f t="shared" si="129"/>
        <v>0</v>
      </c>
      <c r="CT92">
        <f t="shared" si="129"/>
        <v>0</v>
      </c>
      <c r="CU92">
        <f>申込一覧表_女子!AH162</f>
        <v>0</v>
      </c>
      <c r="CV92" t="str">
        <f>IF(ISERROR(VLOOKUP($CU92,申込一覧表_女子!$AH$78:$AN$167,2,0)),"",VLOOKUP($CU92,申込一覧表_女子!$AH$78:$AN$167,2,0))</f>
        <v/>
      </c>
      <c r="CW92" t="str">
        <f>IF(ISERROR(VLOOKUP($CU92,申込一覧表_女子!$AH$78:$AN$167,7,0)),"",VLOOKUP($CU92,申込一覧表_女子!$AH$78:$AN$167,7,0))</f>
        <v/>
      </c>
      <c r="CX92" t="str">
        <f>IF(ISERROR(VLOOKUP($CU92,申込一覧表_女子!$AH$78:$AP$167,9,0)),"",VLOOKUP($CU92,申込一覧表_女子!$AH$78:$AP$167,9,0))</f>
        <v/>
      </c>
      <c r="CY92" t="str">
        <f>IF(ISERROR(VLOOKUP($CU92,申込一覧表_女子!$AH$78:$AN$167,5,0)),"",VLOOKUP($CU92,申込一覧表_女子!$AH$78:$AN$167,5,0))</f>
        <v/>
      </c>
      <c r="CZ92" t="str">
        <f>IF(ISERROR(VLOOKUP($CU92,申込一覧表_女子!$AH$78:$AO$167,8,0)),"",VLOOKUP($CU92,申込一覧表_女子!$AH$78:$AO$167,8,0))</f>
        <v/>
      </c>
      <c r="DA92">
        <f t="shared" si="117"/>
        <v>0</v>
      </c>
      <c r="DB92">
        <f t="shared" si="117"/>
        <v>0</v>
      </c>
      <c r="DC92">
        <f t="shared" si="130"/>
        <v>0</v>
      </c>
      <c r="DD92">
        <f t="shared" si="130"/>
        <v>0</v>
      </c>
      <c r="DE92">
        <f t="shared" si="130"/>
        <v>0</v>
      </c>
      <c r="DF92">
        <f t="shared" si="130"/>
        <v>0</v>
      </c>
      <c r="DG92">
        <f t="shared" si="130"/>
        <v>0</v>
      </c>
      <c r="DH92">
        <f t="shared" si="130"/>
        <v>0</v>
      </c>
      <c r="DI92">
        <f t="shared" si="130"/>
        <v>0</v>
      </c>
      <c r="DJ92">
        <f t="shared" si="130"/>
        <v>0</v>
      </c>
      <c r="DK92">
        <f t="shared" si="130"/>
        <v>0</v>
      </c>
      <c r="DL92">
        <f t="shared" si="130"/>
        <v>0</v>
      </c>
      <c r="DR92" t="str">
        <f t="shared" si="124"/>
        <v/>
      </c>
    </row>
    <row r="93" spans="50:122" ht="14.25" customHeight="1">
      <c r="AX93">
        <v>86</v>
      </c>
      <c r="AY93" t="str">
        <f>IF(ISERROR(VLOOKUP($AX93,申込一覧表_女子!$AH$5:$AN$167,2,0)),"",VLOOKUP($AX93,申込一覧表_女子!$AH$5:$AN$167,2,0))</f>
        <v/>
      </c>
      <c r="AZ93" t="str">
        <f>IF(ISERROR(VLOOKUP($AX93,申込一覧表_女子!$AH$5:$AN$167,7,0)),"",VLOOKUP($AX93,申込一覧表_女子!$AH$5:$AN$167,7,0))</f>
        <v/>
      </c>
      <c r="BA93" t="str">
        <f>IF(ISERROR(VLOOKUP($AX93,申込一覧表_女子!$AO$5:$AP$167,2,0)),"",VLOOKUP($AX93,申込一覧表_女子!$AO$5:$AP$167,2,0))</f>
        <v/>
      </c>
      <c r="BB93" t="str">
        <f>IF(ISERROR(VLOOKUP($AX93,申込一覧表_女子!$AH$5:$AN$167,5,0)),"",VLOOKUP($AX93,申込一覧表_女子!$AH$5:$AN$167,5,0))</f>
        <v/>
      </c>
      <c r="BC93" t="str">
        <f>IF(ISERROR(VLOOKUP($AX93,申込一覧表_女子!$AH$5:$AO$167,9,0)),"",VLOOKUP($AX93,申込一覧表_女子!$AH$5:$AO$167,9,0))</f>
        <v/>
      </c>
      <c r="BD93">
        <f t="shared" si="131"/>
        <v>0</v>
      </c>
      <c r="BE93">
        <f t="shared" si="131"/>
        <v>0</v>
      </c>
      <c r="BF93">
        <f t="shared" si="131"/>
        <v>0</v>
      </c>
      <c r="BG93">
        <f t="shared" si="131"/>
        <v>0</v>
      </c>
      <c r="BH93">
        <f t="shared" si="131"/>
        <v>0</v>
      </c>
      <c r="BI93">
        <f t="shared" si="131"/>
        <v>0</v>
      </c>
      <c r="BJ93">
        <f t="shared" si="131"/>
        <v>0</v>
      </c>
      <c r="BK93">
        <f t="shared" si="131"/>
        <v>0</v>
      </c>
      <c r="BL93">
        <f t="shared" si="131"/>
        <v>0</v>
      </c>
      <c r="BM93">
        <f t="shared" si="131"/>
        <v>0</v>
      </c>
      <c r="BN93">
        <f t="shared" si="131"/>
        <v>0</v>
      </c>
      <c r="BO93">
        <f t="shared" si="131"/>
        <v>0</v>
      </c>
      <c r="BP93" t="str">
        <f t="shared" si="126"/>
        <v/>
      </c>
      <c r="BQ93">
        <f t="shared" si="127"/>
        <v>0</v>
      </c>
      <c r="BR93" t="str">
        <f t="shared" si="132"/>
        <v/>
      </c>
      <c r="CC93">
        <v>86</v>
      </c>
      <c r="CD93" t="str">
        <f>IF(ISERROR(VLOOKUP($CC93,申込一覧表_女子!$AH$6:$AO$75,2,0)),"",VLOOKUP($CC93,申込一覧表_女子!$AH$6:$AO$75,2,0))</f>
        <v/>
      </c>
      <c r="CE93" t="str">
        <f>IF(ISERROR(VLOOKUP($CC93,申込一覧表_女子!$AH$6:$AO$75,7,0)),"",VLOOKUP($CC93,申込一覧表_女子!$AH$6:$AO$75,7,0))</f>
        <v/>
      </c>
      <c r="CF93" t="str">
        <f>IF(ISERROR(VLOOKUP($CC93,申込一覧表_女子!$AH$5:$AP$75,9,0)),"",VLOOKUP($CC93,申込一覧表_女子!$AH$5:$AP$75,9,0))</f>
        <v/>
      </c>
      <c r="CG93" t="str">
        <f>IF(ISERROR(VLOOKUP($CC93,申込一覧表_女子!$AH$6:$AN$75,5,0)),"",VLOOKUP($CC93,申込一覧表_女子!$AH$6:$AN$75,5,0))</f>
        <v/>
      </c>
      <c r="CH93" t="str">
        <f>IF(ISERROR(VLOOKUP($CC93,申込一覧表_女子!$AH$6:$AP$75,8,0)),"",VLOOKUP($CC93,申込一覧表_女子!$AH$6:$AP$75,8,0))</f>
        <v/>
      </c>
      <c r="CI93">
        <f t="shared" si="116"/>
        <v>0</v>
      </c>
      <c r="CJ93">
        <f t="shared" si="129"/>
        <v>0</v>
      </c>
      <c r="CK93">
        <f t="shared" si="129"/>
        <v>0</v>
      </c>
      <c r="CL93">
        <f t="shared" si="129"/>
        <v>0</v>
      </c>
      <c r="CM93">
        <f t="shared" si="129"/>
        <v>0</v>
      </c>
      <c r="CN93">
        <f t="shared" si="129"/>
        <v>0</v>
      </c>
      <c r="CO93">
        <f t="shared" si="129"/>
        <v>0</v>
      </c>
      <c r="CP93">
        <f t="shared" si="129"/>
        <v>0</v>
      </c>
      <c r="CQ93">
        <f t="shared" si="129"/>
        <v>0</v>
      </c>
      <c r="CR93">
        <f t="shared" si="129"/>
        <v>0</v>
      </c>
      <c r="CS93">
        <f t="shared" si="129"/>
        <v>0</v>
      </c>
      <c r="CT93">
        <f t="shared" si="129"/>
        <v>0</v>
      </c>
      <c r="CU93">
        <f>申込一覧表_女子!AH163</f>
        <v>0</v>
      </c>
      <c r="CV93" t="str">
        <f>IF(ISERROR(VLOOKUP($CU93,申込一覧表_女子!$AH$78:$AN$167,2,0)),"",VLOOKUP($CU93,申込一覧表_女子!$AH$78:$AN$167,2,0))</f>
        <v/>
      </c>
      <c r="CW93" t="str">
        <f>IF(ISERROR(VLOOKUP($CU93,申込一覧表_女子!$AH$78:$AN$167,7,0)),"",VLOOKUP($CU93,申込一覧表_女子!$AH$78:$AN$167,7,0))</f>
        <v/>
      </c>
      <c r="CX93" t="str">
        <f>IF(ISERROR(VLOOKUP($CU93,申込一覧表_女子!$AH$78:$AP$167,9,0)),"",VLOOKUP($CU93,申込一覧表_女子!$AH$78:$AP$167,9,0))</f>
        <v/>
      </c>
      <c r="CY93" t="str">
        <f>IF(ISERROR(VLOOKUP($CU93,申込一覧表_女子!$AH$78:$AN$167,5,0)),"",VLOOKUP($CU93,申込一覧表_女子!$AH$78:$AN$167,5,0))</f>
        <v/>
      </c>
      <c r="CZ93" t="str">
        <f>IF(ISERROR(VLOOKUP($CU93,申込一覧表_女子!$AH$78:$AO$167,8,0)),"",VLOOKUP($CU93,申込一覧表_女子!$AH$78:$AO$167,8,0))</f>
        <v/>
      </c>
      <c r="DA93">
        <f t="shared" si="117"/>
        <v>0</v>
      </c>
      <c r="DB93">
        <f t="shared" si="117"/>
        <v>0</v>
      </c>
      <c r="DC93">
        <f t="shared" si="130"/>
        <v>0</v>
      </c>
      <c r="DD93">
        <f t="shared" si="130"/>
        <v>0</v>
      </c>
      <c r="DE93">
        <f t="shared" si="130"/>
        <v>0</v>
      </c>
      <c r="DF93">
        <f t="shared" si="130"/>
        <v>0</v>
      </c>
      <c r="DG93">
        <f t="shared" si="130"/>
        <v>0</v>
      </c>
      <c r="DH93">
        <f t="shared" si="130"/>
        <v>0</v>
      </c>
      <c r="DI93">
        <f t="shared" si="130"/>
        <v>0</v>
      </c>
      <c r="DJ93">
        <f t="shared" si="130"/>
        <v>0</v>
      </c>
      <c r="DK93">
        <f t="shared" si="130"/>
        <v>0</v>
      </c>
      <c r="DL93">
        <f t="shared" si="130"/>
        <v>0</v>
      </c>
      <c r="DR93" t="str">
        <f t="shared" si="124"/>
        <v/>
      </c>
    </row>
    <row r="94" spans="50:122" ht="14.25" customHeight="1">
      <c r="AX94">
        <v>87</v>
      </c>
      <c r="AY94" t="str">
        <f>IF(ISERROR(VLOOKUP($AX94,申込一覧表_女子!$AH$5:$AN$167,2,0)),"",VLOOKUP($AX94,申込一覧表_女子!$AH$5:$AN$167,2,0))</f>
        <v/>
      </c>
      <c r="AZ94" t="str">
        <f>IF(ISERROR(VLOOKUP($AX94,申込一覧表_女子!$AH$5:$AN$167,7,0)),"",VLOOKUP($AX94,申込一覧表_女子!$AH$5:$AN$167,7,0))</f>
        <v/>
      </c>
      <c r="BA94" t="str">
        <f>IF(ISERROR(VLOOKUP($AX94,申込一覧表_女子!$AO$5:$AP$167,2,0)),"",VLOOKUP($AX94,申込一覧表_女子!$AO$5:$AP$167,2,0))</f>
        <v/>
      </c>
      <c r="BB94" t="str">
        <f>IF(ISERROR(VLOOKUP($AX94,申込一覧表_女子!$AH$5:$AN$167,5,0)),"",VLOOKUP($AX94,申込一覧表_女子!$AH$5:$AN$167,5,0))</f>
        <v/>
      </c>
      <c r="BC94" t="str">
        <f>IF(ISERROR(VLOOKUP($AX94,申込一覧表_女子!$AH$5:$AO$167,9,0)),"",VLOOKUP($AX94,申込一覧表_女子!$AH$5:$AO$167,9,0))</f>
        <v/>
      </c>
      <c r="BD94">
        <f t="shared" si="131"/>
        <v>0</v>
      </c>
      <c r="BE94">
        <f t="shared" si="131"/>
        <v>0</v>
      </c>
      <c r="BF94">
        <f t="shared" si="131"/>
        <v>0</v>
      </c>
      <c r="BG94">
        <f t="shared" si="131"/>
        <v>0</v>
      </c>
      <c r="BH94">
        <f t="shared" si="131"/>
        <v>0</v>
      </c>
      <c r="BI94">
        <f t="shared" si="131"/>
        <v>0</v>
      </c>
      <c r="BJ94">
        <f t="shared" si="131"/>
        <v>0</v>
      </c>
      <c r="BK94">
        <f t="shared" si="131"/>
        <v>0</v>
      </c>
      <c r="BL94">
        <f t="shared" si="131"/>
        <v>0</v>
      </c>
      <c r="BM94">
        <f t="shared" si="131"/>
        <v>0</v>
      </c>
      <c r="BN94">
        <f t="shared" si="131"/>
        <v>0</v>
      </c>
      <c r="BO94">
        <f t="shared" si="131"/>
        <v>0</v>
      </c>
      <c r="BP94" t="str">
        <f t="shared" si="126"/>
        <v/>
      </c>
      <c r="BQ94">
        <f t="shared" si="127"/>
        <v>0</v>
      </c>
      <c r="BR94" t="str">
        <f t="shared" si="132"/>
        <v/>
      </c>
      <c r="CC94">
        <v>87</v>
      </c>
      <c r="CD94" t="str">
        <f>IF(ISERROR(VLOOKUP($CC94,申込一覧表_女子!$AH$6:$AO$75,2,0)),"",VLOOKUP($CC94,申込一覧表_女子!$AH$6:$AO$75,2,0))</f>
        <v/>
      </c>
      <c r="CE94" t="str">
        <f>IF(ISERROR(VLOOKUP($CC94,申込一覧表_女子!$AH$6:$AO$75,7,0)),"",VLOOKUP($CC94,申込一覧表_女子!$AH$6:$AO$75,7,0))</f>
        <v/>
      </c>
      <c r="CF94" t="str">
        <f>IF(ISERROR(VLOOKUP($CC94,申込一覧表_女子!$AH$5:$AP$75,9,0)),"",VLOOKUP($CC94,申込一覧表_女子!$AH$5:$AP$75,9,0))</f>
        <v/>
      </c>
      <c r="CG94" t="str">
        <f>IF(ISERROR(VLOOKUP($CC94,申込一覧表_女子!$AH$6:$AN$75,5,0)),"",VLOOKUP($CC94,申込一覧表_女子!$AH$6:$AN$75,5,0))</f>
        <v/>
      </c>
      <c r="CH94" t="str">
        <f>IF(ISERROR(VLOOKUP($CC94,申込一覧表_女子!$AH$6:$AP$75,8,0)),"",VLOOKUP($CC94,申込一覧表_女子!$AH$6:$AP$75,8,0))</f>
        <v/>
      </c>
      <c r="CI94">
        <f t="shared" si="116"/>
        <v>0</v>
      </c>
      <c r="CJ94">
        <f t="shared" si="129"/>
        <v>0</v>
      </c>
      <c r="CK94">
        <f t="shared" si="129"/>
        <v>0</v>
      </c>
      <c r="CL94">
        <f t="shared" si="129"/>
        <v>0</v>
      </c>
      <c r="CM94">
        <f t="shared" si="129"/>
        <v>0</v>
      </c>
      <c r="CN94">
        <f t="shared" si="129"/>
        <v>0</v>
      </c>
      <c r="CO94">
        <f t="shared" si="129"/>
        <v>0</v>
      </c>
      <c r="CP94">
        <f t="shared" si="129"/>
        <v>0</v>
      </c>
      <c r="CQ94">
        <f t="shared" si="129"/>
        <v>0</v>
      </c>
      <c r="CR94">
        <f t="shared" si="129"/>
        <v>0</v>
      </c>
      <c r="CS94">
        <f t="shared" si="129"/>
        <v>0</v>
      </c>
      <c r="CT94">
        <f t="shared" si="129"/>
        <v>0</v>
      </c>
      <c r="CU94">
        <f>申込一覧表_女子!AH164</f>
        <v>0</v>
      </c>
      <c r="CV94" t="str">
        <f>IF(ISERROR(VLOOKUP($CU94,申込一覧表_女子!$AH$78:$AN$167,2,0)),"",VLOOKUP($CU94,申込一覧表_女子!$AH$78:$AN$167,2,0))</f>
        <v/>
      </c>
      <c r="CW94" t="str">
        <f>IF(ISERROR(VLOOKUP($CU94,申込一覧表_女子!$AH$78:$AN$167,7,0)),"",VLOOKUP($CU94,申込一覧表_女子!$AH$78:$AN$167,7,0))</f>
        <v/>
      </c>
      <c r="CX94" t="str">
        <f>IF(ISERROR(VLOOKUP($CU94,申込一覧表_女子!$AH$78:$AP$167,9,0)),"",VLOOKUP($CU94,申込一覧表_女子!$AH$78:$AP$167,9,0))</f>
        <v/>
      </c>
      <c r="CY94" t="str">
        <f>IF(ISERROR(VLOOKUP($CU94,申込一覧表_女子!$AH$78:$AN$167,5,0)),"",VLOOKUP($CU94,申込一覧表_女子!$AH$78:$AN$167,5,0))</f>
        <v/>
      </c>
      <c r="CZ94" t="str">
        <f>IF(ISERROR(VLOOKUP($CU94,申込一覧表_女子!$AH$78:$AO$167,8,0)),"",VLOOKUP($CU94,申込一覧表_女子!$AH$78:$AO$167,8,0))</f>
        <v/>
      </c>
      <c r="DA94">
        <f t="shared" si="117"/>
        <v>0</v>
      </c>
      <c r="DB94">
        <f t="shared" si="117"/>
        <v>0</v>
      </c>
      <c r="DC94">
        <f t="shared" si="130"/>
        <v>0</v>
      </c>
      <c r="DD94">
        <f t="shared" si="130"/>
        <v>0</v>
      </c>
      <c r="DE94">
        <f t="shared" si="130"/>
        <v>0</v>
      </c>
      <c r="DF94">
        <f t="shared" si="130"/>
        <v>0</v>
      </c>
      <c r="DG94">
        <f t="shared" si="130"/>
        <v>0</v>
      </c>
      <c r="DH94">
        <f t="shared" si="130"/>
        <v>0</v>
      </c>
      <c r="DI94">
        <f t="shared" si="130"/>
        <v>0</v>
      </c>
      <c r="DJ94">
        <f t="shared" si="130"/>
        <v>0</v>
      </c>
      <c r="DK94">
        <f t="shared" si="130"/>
        <v>0</v>
      </c>
      <c r="DL94">
        <f t="shared" si="130"/>
        <v>0</v>
      </c>
      <c r="DR94" t="str">
        <f t="shared" si="124"/>
        <v/>
      </c>
    </row>
    <row r="95" spans="50:122" ht="14.25" customHeight="1">
      <c r="AX95">
        <v>88</v>
      </c>
      <c r="AY95" t="str">
        <f>IF(ISERROR(VLOOKUP($AX95,申込一覧表_女子!$AH$5:$AN$167,2,0)),"",VLOOKUP($AX95,申込一覧表_女子!$AH$5:$AN$167,2,0))</f>
        <v/>
      </c>
      <c r="AZ95" t="str">
        <f>IF(ISERROR(VLOOKUP($AX95,申込一覧表_女子!$AH$5:$AN$167,7,0)),"",VLOOKUP($AX95,申込一覧表_女子!$AH$5:$AN$167,7,0))</f>
        <v/>
      </c>
      <c r="BA95" t="str">
        <f>IF(ISERROR(VLOOKUP($AX95,申込一覧表_女子!$AO$5:$AP$167,2,0)),"",VLOOKUP($AX95,申込一覧表_女子!$AO$5:$AP$167,2,0))</f>
        <v/>
      </c>
      <c r="BB95" t="str">
        <f>IF(ISERROR(VLOOKUP($AX95,申込一覧表_女子!$AH$5:$AN$167,5,0)),"",VLOOKUP($AX95,申込一覧表_女子!$AH$5:$AN$167,5,0))</f>
        <v/>
      </c>
      <c r="BC95" t="str">
        <f>IF(ISERROR(VLOOKUP($AX95,申込一覧表_女子!$AH$5:$AO$167,9,0)),"",VLOOKUP($AX95,申込一覧表_女子!$AH$5:$AO$167,9,0))</f>
        <v/>
      </c>
      <c r="BD95">
        <f t="shared" si="131"/>
        <v>0</v>
      </c>
      <c r="BE95">
        <f t="shared" si="131"/>
        <v>0</v>
      </c>
      <c r="BF95">
        <f t="shared" si="131"/>
        <v>0</v>
      </c>
      <c r="BG95">
        <f t="shared" si="131"/>
        <v>0</v>
      </c>
      <c r="BH95">
        <f t="shared" si="131"/>
        <v>0</v>
      </c>
      <c r="BI95">
        <f t="shared" si="131"/>
        <v>0</v>
      </c>
      <c r="BJ95">
        <f t="shared" si="131"/>
        <v>0</v>
      </c>
      <c r="BK95">
        <f t="shared" si="131"/>
        <v>0</v>
      </c>
      <c r="BL95">
        <f t="shared" si="131"/>
        <v>0</v>
      </c>
      <c r="BM95">
        <f t="shared" si="131"/>
        <v>0</v>
      </c>
      <c r="BN95">
        <f t="shared" si="131"/>
        <v>0</v>
      </c>
      <c r="BO95">
        <f t="shared" si="131"/>
        <v>0</v>
      </c>
      <c r="BP95" t="str">
        <f t="shared" si="126"/>
        <v/>
      </c>
      <c r="BQ95">
        <f t="shared" si="127"/>
        <v>0</v>
      </c>
      <c r="BR95" t="str">
        <f t="shared" si="132"/>
        <v/>
      </c>
      <c r="CC95">
        <v>88</v>
      </c>
      <c r="CD95" t="str">
        <f>IF(ISERROR(VLOOKUP($CC95,申込一覧表_女子!$AH$6:$AO$75,2,0)),"",VLOOKUP($CC95,申込一覧表_女子!$AH$6:$AO$75,2,0))</f>
        <v/>
      </c>
      <c r="CE95" t="str">
        <f>IF(ISERROR(VLOOKUP($CC95,申込一覧表_女子!$AH$6:$AO$75,7,0)),"",VLOOKUP($CC95,申込一覧表_女子!$AH$6:$AO$75,7,0))</f>
        <v/>
      </c>
      <c r="CF95" t="str">
        <f>IF(ISERROR(VLOOKUP($CC95,申込一覧表_女子!$AH$5:$AP$75,9,0)),"",VLOOKUP($CC95,申込一覧表_女子!$AH$5:$AP$75,9,0))</f>
        <v/>
      </c>
      <c r="CG95" t="str">
        <f>IF(ISERROR(VLOOKUP($CC95,申込一覧表_女子!$AH$6:$AN$75,5,0)),"",VLOOKUP($CC95,申込一覧表_女子!$AH$6:$AN$75,5,0))</f>
        <v/>
      </c>
      <c r="CH95" t="str">
        <f>IF(ISERROR(VLOOKUP($CC95,申込一覧表_女子!$AH$6:$AP$75,8,0)),"",VLOOKUP($CC95,申込一覧表_女子!$AH$6:$AP$75,8,0))</f>
        <v/>
      </c>
      <c r="CI95">
        <f t="shared" si="116"/>
        <v>0</v>
      </c>
      <c r="CJ95">
        <f t="shared" si="129"/>
        <v>0</v>
      </c>
      <c r="CK95">
        <f t="shared" si="129"/>
        <v>0</v>
      </c>
      <c r="CL95">
        <f t="shared" si="129"/>
        <v>0</v>
      </c>
      <c r="CM95">
        <f t="shared" si="129"/>
        <v>0</v>
      </c>
      <c r="CN95">
        <f t="shared" si="129"/>
        <v>0</v>
      </c>
      <c r="CO95">
        <f t="shared" si="129"/>
        <v>0</v>
      </c>
      <c r="CP95">
        <f t="shared" si="129"/>
        <v>0</v>
      </c>
      <c r="CQ95">
        <f t="shared" si="129"/>
        <v>0</v>
      </c>
      <c r="CR95">
        <f t="shared" si="129"/>
        <v>0</v>
      </c>
      <c r="CS95">
        <f t="shared" si="129"/>
        <v>0</v>
      </c>
      <c r="CT95">
        <f t="shared" si="129"/>
        <v>0</v>
      </c>
      <c r="CU95">
        <f>申込一覧表_女子!AH165</f>
        <v>0</v>
      </c>
      <c r="CV95" t="str">
        <f>IF(ISERROR(VLOOKUP($CU95,申込一覧表_女子!$AH$78:$AN$167,2,0)),"",VLOOKUP($CU95,申込一覧表_女子!$AH$78:$AN$167,2,0))</f>
        <v/>
      </c>
      <c r="CW95" t="str">
        <f>IF(ISERROR(VLOOKUP($CU95,申込一覧表_女子!$AH$78:$AN$167,7,0)),"",VLOOKUP($CU95,申込一覧表_女子!$AH$78:$AN$167,7,0))</f>
        <v/>
      </c>
      <c r="CX95" t="str">
        <f>IF(ISERROR(VLOOKUP($CU95,申込一覧表_女子!$AH$78:$AP$167,9,0)),"",VLOOKUP($CU95,申込一覧表_女子!$AH$78:$AP$167,9,0))</f>
        <v/>
      </c>
      <c r="CY95" t="str">
        <f>IF(ISERROR(VLOOKUP($CU95,申込一覧表_女子!$AH$78:$AN$167,5,0)),"",VLOOKUP($CU95,申込一覧表_女子!$AH$78:$AN$167,5,0))</f>
        <v/>
      </c>
      <c r="CZ95" t="str">
        <f>IF(ISERROR(VLOOKUP($CU95,申込一覧表_女子!$AH$78:$AO$167,8,0)),"",VLOOKUP($CU95,申込一覧表_女子!$AH$78:$AO$167,8,0))</f>
        <v/>
      </c>
      <c r="DA95">
        <f t="shared" ref="DA95:DB127" si="133">COUNTIF($AD$29:$AG$66,DA$5&amp;$CV95)</f>
        <v>0</v>
      </c>
      <c r="DB95">
        <f t="shared" si="133"/>
        <v>0</v>
      </c>
      <c r="DC95">
        <f t="shared" si="130"/>
        <v>0</v>
      </c>
      <c r="DD95">
        <f t="shared" si="130"/>
        <v>0</v>
      </c>
      <c r="DE95">
        <f t="shared" si="130"/>
        <v>0</v>
      </c>
      <c r="DF95">
        <f t="shared" si="130"/>
        <v>0</v>
      </c>
      <c r="DG95">
        <f t="shared" si="130"/>
        <v>0</v>
      </c>
      <c r="DH95">
        <f t="shared" si="130"/>
        <v>0</v>
      </c>
      <c r="DI95">
        <f t="shared" si="130"/>
        <v>0</v>
      </c>
      <c r="DJ95">
        <f t="shared" si="130"/>
        <v>0</v>
      </c>
      <c r="DK95">
        <f t="shared" si="130"/>
        <v>0</v>
      </c>
      <c r="DL95">
        <f t="shared" si="130"/>
        <v>0</v>
      </c>
      <c r="DR95" t="str">
        <f t="shared" si="124"/>
        <v/>
      </c>
    </row>
    <row r="96" spans="50:122" ht="14.25" customHeight="1">
      <c r="AX96">
        <v>89</v>
      </c>
      <c r="AY96" t="str">
        <f>IF(ISERROR(VLOOKUP($AX96,申込一覧表_女子!$AH$5:$AN$167,2,0)),"",VLOOKUP($AX96,申込一覧表_女子!$AH$5:$AN$167,2,0))</f>
        <v/>
      </c>
      <c r="AZ96" t="str">
        <f>IF(ISERROR(VLOOKUP($AX96,申込一覧表_女子!$AH$5:$AN$167,7,0)),"",VLOOKUP($AX96,申込一覧表_女子!$AH$5:$AN$167,7,0))</f>
        <v/>
      </c>
      <c r="BA96" t="str">
        <f>IF(ISERROR(VLOOKUP($AX96,申込一覧表_女子!$AO$5:$AP$167,2,0)),"",VLOOKUP($AX96,申込一覧表_女子!$AO$5:$AP$167,2,0))</f>
        <v/>
      </c>
      <c r="BB96" t="str">
        <f>IF(ISERROR(VLOOKUP($AX96,申込一覧表_女子!$AH$5:$AN$167,5,0)),"",VLOOKUP($AX96,申込一覧表_女子!$AH$5:$AN$167,5,0))</f>
        <v/>
      </c>
      <c r="BC96" t="str">
        <f>IF(ISERROR(VLOOKUP($AX96,申込一覧表_女子!$AH$5:$AO$167,9,0)),"",VLOOKUP($AX96,申込一覧表_女子!$AH$5:$AO$167,9,0))</f>
        <v/>
      </c>
      <c r="BD96">
        <f t="shared" si="131"/>
        <v>0</v>
      </c>
      <c r="BE96">
        <f t="shared" si="131"/>
        <v>0</v>
      </c>
      <c r="BF96">
        <f t="shared" si="131"/>
        <v>0</v>
      </c>
      <c r="BG96">
        <f t="shared" si="131"/>
        <v>0</v>
      </c>
      <c r="BH96">
        <f t="shared" si="131"/>
        <v>0</v>
      </c>
      <c r="BI96">
        <f t="shared" si="131"/>
        <v>0</v>
      </c>
      <c r="BJ96">
        <f t="shared" si="131"/>
        <v>0</v>
      </c>
      <c r="BK96">
        <f t="shared" si="131"/>
        <v>0</v>
      </c>
      <c r="BL96">
        <f t="shared" si="131"/>
        <v>0</v>
      </c>
      <c r="BM96">
        <f t="shared" si="131"/>
        <v>0</v>
      </c>
      <c r="BN96">
        <f t="shared" si="131"/>
        <v>0</v>
      </c>
      <c r="BO96">
        <f t="shared" si="131"/>
        <v>0</v>
      </c>
      <c r="BP96" t="str">
        <f t="shared" si="126"/>
        <v/>
      </c>
      <c r="BQ96">
        <f t="shared" si="127"/>
        <v>0</v>
      </c>
      <c r="BR96" t="str">
        <f t="shared" si="132"/>
        <v/>
      </c>
      <c r="CC96">
        <v>89</v>
      </c>
      <c r="CD96" t="str">
        <f>IF(ISERROR(VLOOKUP($CC96,申込一覧表_女子!$AH$6:$AO$75,2,0)),"",VLOOKUP($CC96,申込一覧表_女子!$AH$6:$AO$75,2,0))</f>
        <v/>
      </c>
      <c r="CE96" t="str">
        <f>IF(ISERROR(VLOOKUP($CC96,申込一覧表_女子!$AH$6:$AO$75,7,0)),"",VLOOKUP($CC96,申込一覧表_女子!$AH$6:$AO$75,7,0))</f>
        <v/>
      </c>
      <c r="CF96" t="str">
        <f>IF(ISERROR(VLOOKUP($CC96,申込一覧表_女子!$AH$5:$AP$75,9,0)),"",VLOOKUP($CC96,申込一覧表_女子!$AH$5:$AP$75,9,0))</f>
        <v/>
      </c>
      <c r="CG96" t="str">
        <f>IF(ISERROR(VLOOKUP($CC96,申込一覧表_女子!$AH$6:$AN$75,5,0)),"",VLOOKUP($CC96,申込一覧表_女子!$AH$6:$AN$75,5,0))</f>
        <v/>
      </c>
      <c r="CH96" t="str">
        <f>IF(ISERROR(VLOOKUP($CC96,申込一覧表_女子!$AH$6:$AP$75,8,0)),"",VLOOKUP($CC96,申込一覧表_女子!$AH$6:$AP$75,8,0))</f>
        <v/>
      </c>
      <c r="CI96">
        <f t="shared" si="116"/>
        <v>0</v>
      </c>
      <c r="CJ96">
        <f t="shared" si="129"/>
        <v>0</v>
      </c>
      <c r="CK96">
        <f t="shared" si="129"/>
        <v>0</v>
      </c>
      <c r="CL96">
        <f t="shared" si="129"/>
        <v>0</v>
      </c>
      <c r="CM96">
        <f t="shared" si="129"/>
        <v>0</v>
      </c>
      <c r="CN96">
        <f t="shared" si="129"/>
        <v>0</v>
      </c>
      <c r="CO96">
        <f t="shared" si="129"/>
        <v>0</v>
      </c>
      <c r="CP96">
        <f t="shared" si="129"/>
        <v>0</v>
      </c>
      <c r="CQ96">
        <f t="shared" si="129"/>
        <v>0</v>
      </c>
      <c r="CR96">
        <f t="shared" si="129"/>
        <v>0</v>
      </c>
      <c r="CS96">
        <f t="shared" si="129"/>
        <v>0</v>
      </c>
      <c r="CT96">
        <f t="shared" si="129"/>
        <v>0</v>
      </c>
      <c r="CU96">
        <f>申込一覧表_女子!AH166</f>
        <v>0</v>
      </c>
      <c r="CV96" t="str">
        <f>IF(ISERROR(VLOOKUP($CU96,申込一覧表_女子!$AH$78:$AN$167,2,0)),"",VLOOKUP($CU96,申込一覧表_女子!$AH$78:$AN$167,2,0))</f>
        <v/>
      </c>
      <c r="CW96" t="str">
        <f>IF(ISERROR(VLOOKUP($CU96,申込一覧表_女子!$AH$78:$AN$167,7,0)),"",VLOOKUP($CU96,申込一覧表_女子!$AH$78:$AN$167,7,0))</f>
        <v/>
      </c>
      <c r="CX96" t="str">
        <f>IF(ISERROR(VLOOKUP($CU96,申込一覧表_女子!$AH$78:$AP$167,9,0)),"",VLOOKUP($CU96,申込一覧表_女子!$AH$78:$AP$167,9,0))</f>
        <v/>
      </c>
      <c r="CY96" t="str">
        <f>IF(ISERROR(VLOOKUP($CU96,申込一覧表_女子!$AH$78:$AN$167,5,0)),"",VLOOKUP($CU96,申込一覧表_女子!$AH$78:$AN$167,5,0))</f>
        <v/>
      </c>
      <c r="CZ96" t="str">
        <f>IF(ISERROR(VLOOKUP($CU96,申込一覧表_女子!$AH$78:$AO$167,8,0)),"",VLOOKUP($CU96,申込一覧表_女子!$AH$78:$AO$167,8,0))</f>
        <v/>
      </c>
      <c r="DA96">
        <f t="shared" si="133"/>
        <v>0</v>
      </c>
      <c r="DB96">
        <f t="shared" si="133"/>
        <v>0</v>
      </c>
      <c r="DC96">
        <f t="shared" si="130"/>
        <v>0</v>
      </c>
      <c r="DD96">
        <f t="shared" si="130"/>
        <v>0</v>
      </c>
      <c r="DE96">
        <f t="shared" si="130"/>
        <v>0</v>
      </c>
      <c r="DF96">
        <f t="shared" si="130"/>
        <v>0</v>
      </c>
      <c r="DG96">
        <f t="shared" si="130"/>
        <v>0</v>
      </c>
      <c r="DH96">
        <f t="shared" si="130"/>
        <v>0</v>
      </c>
      <c r="DI96">
        <f t="shared" si="130"/>
        <v>0</v>
      </c>
      <c r="DJ96">
        <f t="shared" si="130"/>
        <v>0</v>
      </c>
      <c r="DK96">
        <f t="shared" si="130"/>
        <v>0</v>
      </c>
      <c r="DL96">
        <f t="shared" si="130"/>
        <v>0</v>
      </c>
      <c r="DR96" t="str">
        <f t="shared" si="124"/>
        <v/>
      </c>
    </row>
    <row r="97" spans="50:122" ht="14.25" customHeight="1">
      <c r="AX97">
        <v>90</v>
      </c>
      <c r="AY97" t="str">
        <f>IF(ISERROR(VLOOKUP($AX97,申込一覧表_女子!$AH$5:$AN$167,2,0)),"",VLOOKUP($AX97,申込一覧表_女子!$AH$5:$AN$167,2,0))</f>
        <v/>
      </c>
      <c r="AZ97" t="str">
        <f>IF(ISERROR(VLOOKUP($AX97,申込一覧表_女子!$AH$5:$AN$167,7,0)),"",VLOOKUP($AX97,申込一覧表_女子!$AH$5:$AN$167,7,0))</f>
        <v/>
      </c>
      <c r="BA97" t="str">
        <f>IF(ISERROR(VLOOKUP($AX97,申込一覧表_女子!$AO$5:$AP$167,2,0)),"",VLOOKUP($AX97,申込一覧表_女子!$AO$5:$AP$167,2,0))</f>
        <v/>
      </c>
      <c r="BB97" t="str">
        <f>IF(ISERROR(VLOOKUP($AX97,申込一覧表_女子!$AH$5:$AN$167,5,0)),"",VLOOKUP($AX97,申込一覧表_女子!$AH$5:$AN$167,5,0))</f>
        <v/>
      </c>
      <c r="BC97" t="str">
        <f>IF(ISERROR(VLOOKUP($AX97,申込一覧表_女子!$AH$5:$AO$167,9,0)),"",VLOOKUP($AX97,申込一覧表_女子!$AH$5:$AO$167,9,0))</f>
        <v/>
      </c>
      <c r="BD97">
        <f t="shared" si="131"/>
        <v>0</v>
      </c>
      <c r="BE97">
        <f t="shared" si="131"/>
        <v>0</v>
      </c>
      <c r="BF97">
        <f t="shared" si="131"/>
        <v>0</v>
      </c>
      <c r="BG97">
        <f t="shared" si="131"/>
        <v>0</v>
      </c>
      <c r="BH97">
        <f t="shared" si="131"/>
        <v>0</v>
      </c>
      <c r="BI97">
        <f t="shared" si="131"/>
        <v>0</v>
      </c>
      <c r="BJ97">
        <f t="shared" si="131"/>
        <v>0</v>
      </c>
      <c r="BK97">
        <f t="shared" si="131"/>
        <v>0</v>
      </c>
      <c r="BL97">
        <f t="shared" si="131"/>
        <v>0</v>
      </c>
      <c r="BM97">
        <f t="shared" si="131"/>
        <v>0</v>
      </c>
      <c r="BN97">
        <f t="shared" si="131"/>
        <v>0</v>
      </c>
      <c r="BO97">
        <f t="shared" si="131"/>
        <v>0</v>
      </c>
      <c r="BP97" t="str">
        <f t="shared" si="126"/>
        <v/>
      </c>
      <c r="BQ97">
        <f t="shared" si="127"/>
        <v>0</v>
      </c>
      <c r="BR97" t="str">
        <f t="shared" si="132"/>
        <v/>
      </c>
      <c r="CC97">
        <v>90</v>
      </c>
      <c r="CD97" t="str">
        <f>IF(ISERROR(VLOOKUP($CC97,申込一覧表_女子!$AH$6:$AO$75,2,0)),"",VLOOKUP($CC97,申込一覧表_女子!$AH$6:$AO$75,2,0))</f>
        <v/>
      </c>
      <c r="CE97" t="str">
        <f>IF(ISERROR(VLOOKUP($CC97,申込一覧表_女子!$AH$6:$AO$75,7,0)),"",VLOOKUP($CC97,申込一覧表_女子!$AH$6:$AO$75,7,0))</f>
        <v/>
      </c>
      <c r="CF97" t="str">
        <f>IF(ISERROR(VLOOKUP($CC97,申込一覧表_女子!$AH$5:$AP$75,9,0)),"",VLOOKUP($CC97,申込一覧表_女子!$AH$5:$AP$75,9,0))</f>
        <v/>
      </c>
      <c r="CG97" t="str">
        <f>IF(ISERROR(VLOOKUP($CC97,申込一覧表_女子!$AH$6:$AN$75,5,0)),"",VLOOKUP($CC97,申込一覧表_女子!$AH$6:$AN$75,5,0))</f>
        <v/>
      </c>
      <c r="CH97" t="str">
        <f>IF(ISERROR(VLOOKUP($CC97,申込一覧表_女子!$AH$6:$AP$75,8,0)),"",VLOOKUP($CC97,申込一覧表_女子!$AH$6:$AP$75,8,0))</f>
        <v/>
      </c>
      <c r="CI97">
        <f t="shared" si="116"/>
        <v>0</v>
      </c>
      <c r="CJ97">
        <f t="shared" si="129"/>
        <v>0</v>
      </c>
      <c r="CK97">
        <f t="shared" si="129"/>
        <v>0</v>
      </c>
      <c r="CL97">
        <f t="shared" si="129"/>
        <v>0</v>
      </c>
      <c r="CM97">
        <f t="shared" si="129"/>
        <v>0</v>
      </c>
      <c r="CN97">
        <f t="shared" si="129"/>
        <v>0</v>
      </c>
      <c r="CO97">
        <f t="shared" si="129"/>
        <v>0</v>
      </c>
      <c r="CP97">
        <f t="shared" si="129"/>
        <v>0</v>
      </c>
      <c r="CQ97">
        <f t="shared" si="129"/>
        <v>0</v>
      </c>
      <c r="CR97">
        <f t="shared" si="129"/>
        <v>0</v>
      </c>
      <c r="CS97">
        <f t="shared" si="129"/>
        <v>0</v>
      </c>
      <c r="CT97">
        <f t="shared" si="129"/>
        <v>0</v>
      </c>
      <c r="CU97">
        <f>申込一覧表_女子!AH167</f>
        <v>0</v>
      </c>
      <c r="CV97" t="str">
        <f>IF(ISERROR(VLOOKUP($CU97,申込一覧表_女子!$AH$78:$AN$167,2,0)),"",VLOOKUP($CU97,申込一覧表_女子!$AH$78:$AN$167,2,0))</f>
        <v/>
      </c>
      <c r="CW97" t="str">
        <f>IF(ISERROR(VLOOKUP($CU97,申込一覧表_女子!$AH$78:$AN$167,7,0)),"",VLOOKUP($CU97,申込一覧表_女子!$AH$78:$AN$167,7,0))</f>
        <v/>
      </c>
      <c r="CX97" t="str">
        <f>IF(ISERROR(VLOOKUP($CU97,申込一覧表_女子!$AH$78:$AP$167,9,0)),"",VLOOKUP($CU97,申込一覧表_女子!$AH$78:$AP$167,9,0))</f>
        <v/>
      </c>
      <c r="CY97" t="str">
        <f>IF(ISERROR(VLOOKUP($CU97,申込一覧表_女子!$AH$78:$AN$167,5,0)),"",VLOOKUP($CU97,申込一覧表_女子!$AH$78:$AN$167,5,0))</f>
        <v/>
      </c>
      <c r="CZ97" t="str">
        <f>IF(ISERROR(VLOOKUP($CU97,申込一覧表_女子!$AH$78:$AO$167,8,0)),"",VLOOKUP($CU97,申込一覧表_女子!$AH$78:$AO$167,8,0))</f>
        <v/>
      </c>
      <c r="DA97">
        <f t="shared" si="133"/>
        <v>0</v>
      </c>
      <c r="DB97">
        <f t="shared" si="133"/>
        <v>0</v>
      </c>
      <c r="DC97">
        <f t="shared" si="130"/>
        <v>0</v>
      </c>
      <c r="DD97">
        <f t="shared" si="130"/>
        <v>0</v>
      </c>
      <c r="DE97">
        <f t="shared" si="130"/>
        <v>0</v>
      </c>
      <c r="DF97">
        <f t="shared" si="130"/>
        <v>0</v>
      </c>
      <c r="DG97">
        <f t="shared" si="130"/>
        <v>0</v>
      </c>
      <c r="DH97">
        <f t="shared" si="130"/>
        <v>0</v>
      </c>
      <c r="DI97">
        <f t="shared" si="130"/>
        <v>0</v>
      </c>
      <c r="DJ97">
        <f t="shared" si="130"/>
        <v>0</v>
      </c>
      <c r="DK97">
        <f t="shared" si="130"/>
        <v>0</v>
      </c>
      <c r="DL97">
        <f t="shared" si="130"/>
        <v>0</v>
      </c>
      <c r="DR97" t="str">
        <f t="shared" si="124"/>
        <v/>
      </c>
    </row>
    <row r="98" spans="50:122" ht="14.25" customHeight="1">
      <c r="AX98">
        <v>91</v>
      </c>
      <c r="AY98" t="str">
        <f>IF(ISERROR(VLOOKUP($AX98,申込一覧表_女子!$AH$5:$AN$167,2,0)),"",VLOOKUP($AX98,申込一覧表_女子!$AH$5:$AN$167,2,0))</f>
        <v/>
      </c>
      <c r="AZ98" t="str">
        <f>IF(ISERROR(VLOOKUP($AX98,申込一覧表_女子!$AH$5:$AN$167,7,0)),"",VLOOKUP($AX98,申込一覧表_女子!$AH$5:$AN$167,7,0))</f>
        <v/>
      </c>
      <c r="BA98" t="str">
        <f>IF(ISERROR(VLOOKUP($AX98,申込一覧表_女子!$AO$5:$AP$167,2,0)),"",VLOOKUP($AX98,申込一覧表_女子!$AO$5:$AP$167,2,0))</f>
        <v/>
      </c>
      <c r="BB98" t="str">
        <f>IF(ISERROR(VLOOKUP($AX98,申込一覧表_女子!$AH$5:$AN$167,5,0)),"",VLOOKUP($AX98,申込一覧表_女子!$AH$5:$AN$167,5,0))</f>
        <v/>
      </c>
      <c r="BC98" t="str">
        <f>IF(ISERROR(VLOOKUP($AX98,申込一覧表_女子!$AH$5:$AO$167,9,0)),"",VLOOKUP($AX98,申込一覧表_女子!$AH$5:$AO$167,9,0))</f>
        <v/>
      </c>
      <c r="BD98">
        <f t="shared" ref="BD98:BO106" si="134">COUNTIF($AD$7:$AG$66,BD$5&amp;$AY98)</f>
        <v>0</v>
      </c>
      <c r="BE98">
        <f t="shared" si="134"/>
        <v>0</v>
      </c>
      <c r="BF98">
        <f t="shared" si="134"/>
        <v>0</v>
      </c>
      <c r="BG98">
        <f t="shared" si="134"/>
        <v>0</v>
      </c>
      <c r="BH98">
        <f t="shared" si="134"/>
        <v>0</v>
      </c>
      <c r="BI98">
        <f t="shared" si="134"/>
        <v>0</v>
      </c>
      <c r="BJ98">
        <f t="shared" si="134"/>
        <v>0</v>
      </c>
      <c r="BK98">
        <f t="shared" si="134"/>
        <v>0</v>
      </c>
      <c r="BL98">
        <f t="shared" si="134"/>
        <v>0</v>
      </c>
      <c r="BM98">
        <f t="shared" si="134"/>
        <v>0</v>
      </c>
      <c r="BN98">
        <f t="shared" si="134"/>
        <v>0</v>
      </c>
      <c r="BO98">
        <f t="shared" si="134"/>
        <v>0</v>
      </c>
      <c r="BP98" t="str">
        <f t="shared" si="126"/>
        <v/>
      </c>
      <c r="BQ98">
        <f t="shared" si="127"/>
        <v>0</v>
      </c>
      <c r="BR98" t="str">
        <f t="shared" si="132"/>
        <v/>
      </c>
      <c r="CC98">
        <v>91</v>
      </c>
      <c r="CD98" t="str">
        <f>IF(ISERROR(VLOOKUP($CC98,申込一覧表_女子!$AH$6:$AO$75,2,0)),"",VLOOKUP($CC98,申込一覧表_女子!$AH$6:$AO$75,2,0))</f>
        <v/>
      </c>
      <c r="CE98" t="str">
        <f>IF(ISERROR(VLOOKUP($CC98,申込一覧表_女子!$AH$6:$AO$75,7,0)),"",VLOOKUP($CC98,申込一覧表_女子!$AH$6:$AO$75,7,0))</f>
        <v/>
      </c>
      <c r="CF98" t="str">
        <f>IF(ISERROR(VLOOKUP($CC98,申込一覧表_女子!$AH$5:$AP$75,9,0)),"",VLOOKUP($CC98,申込一覧表_女子!$AH$5:$AP$75,9,0))</f>
        <v/>
      </c>
      <c r="CG98" t="str">
        <f>IF(ISERROR(VLOOKUP($CC98,申込一覧表_女子!$AH$6:$AN$75,5,0)),"",VLOOKUP($CC98,申込一覧表_女子!$AH$6:$AN$75,5,0))</f>
        <v/>
      </c>
      <c r="CH98" t="str">
        <f>IF(ISERROR(VLOOKUP($CC98,申込一覧表_女子!$AH$6:$AP$75,8,0)),"",VLOOKUP($CC98,申込一覧表_女子!$AH$6:$AP$75,8,0))</f>
        <v/>
      </c>
      <c r="CI98">
        <f t="shared" si="116"/>
        <v>0</v>
      </c>
      <c r="CJ98">
        <f t="shared" si="129"/>
        <v>0</v>
      </c>
      <c r="CK98">
        <f t="shared" si="129"/>
        <v>0</v>
      </c>
      <c r="CL98">
        <f t="shared" si="129"/>
        <v>0</v>
      </c>
      <c r="CM98">
        <f t="shared" si="129"/>
        <v>0</v>
      </c>
      <c r="CN98">
        <f t="shared" si="129"/>
        <v>0</v>
      </c>
      <c r="CO98">
        <f t="shared" si="129"/>
        <v>0</v>
      </c>
      <c r="CP98">
        <f t="shared" si="129"/>
        <v>0</v>
      </c>
      <c r="CQ98">
        <f t="shared" si="129"/>
        <v>0</v>
      </c>
      <c r="CR98">
        <f t="shared" si="129"/>
        <v>0</v>
      </c>
      <c r="CS98">
        <f t="shared" si="129"/>
        <v>0</v>
      </c>
      <c r="CT98">
        <f t="shared" si="129"/>
        <v>0</v>
      </c>
      <c r="CU98">
        <f>申込一覧表_女子!AH168</f>
        <v>0</v>
      </c>
      <c r="CV98" t="str">
        <f>IF(ISERROR(VLOOKUP($CU98,申込一覧表_女子!$AH$78:$AN$167,2,0)),"",VLOOKUP($CU98,申込一覧表_女子!$AH$78:$AN$167,2,0))</f>
        <v/>
      </c>
      <c r="CW98" t="str">
        <f>IF(ISERROR(VLOOKUP($CU98,申込一覧表_女子!$AH$78:$AN$167,7,0)),"",VLOOKUP($CU98,申込一覧表_女子!$AH$78:$AN$167,7,0))</f>
        <v/>
      </c>
      <c r="CX98" t="str">
        <f>IF(ISERROR(VLOOKUP($CU98,申込一覧表_女子!$AH$78:$AP$167,9,0)),"",VLOOKUP($CU98,申込一覧表_女子!$AH$78:$AP$167,9,0))</f>
        <v/>
      </c>
      <c r="CY98" t="str">
        <f>IF(ISERROR(VLOOKUP($CU98,申込一覧表_女子!$AH$78:$AN$167,5,0)),"",VLOOKUP($CU98,申込一覧表_女子!$AH$78:$AN$167,5,0))</f>
        <v/>
      </c>
      <c r="CZ98" t="str">
        <f>IF(ISERROR(VLOOKUP($CU98,申込一覧表_女子!$AH$78:$AO$167,8,0)),"",VLOOKUP($CU98,申込一覧表_女子!$AH$78:$AO$167,8,0))</f>
        <v/>
      </c>
      <c r="DA98">
        <f t="shared" si="133"/>
        <v>0</v>
      </c>
      <c r="DB98">
        <f t="shared" si="133"/>
        <v>0</v>
      </c>
      <c r="DC98">
        <f t="shared" si="130"/>
        <v>0</v>
      </c>
      <c r="DD98">
        <f t="shared" si="130"/>
        <v>0</v>
      </c>
      <c r="DE98">
        <f t="shared" si="130"/>
        <v>0</v>
      </c>
      <c r="DF98">
        <f t="shared" si="130"/>
        <v>0</v>
      </c>
      <c r="DG98">
        <f t="shared" si="130"/>
        <v>0</v>
      </c>
      <c r="DH98">
        <f t="shared" si="130"/>
        <v>0</v>
      </c>
      <c r="DI98">
        <f t="shared" si="130"/>
        <v>0</v>
      </c>
      <c r="DJ98">
        <f t="shared" si="130"/>
        <v>0</v>
      </c>
      <c r="DK98">
        <f t="shared" si="130"/>
        <v>0</v>
      </c>
      <c r="DL98">
        <f t="shared" si="130"/>
        <v>0</v>
      </c>
      <c r="DR98" t="str">
        <f t="shared" si="124"/>
        <v/>
      </c>
    </row>
    <row r="99" spans="50:122" ht="14.25" customHeight="1">
      <c r="AX99">
        <v>92</v>
      </c>
      <c r="AY99" t="str">
        <f>IF(ISERROR(VLOOKUP($AX99,申込一覧表_女子!$AH$5:$AN$167,2,0)),"",VLOOKUP($AX99,申込一覧表_女子!$AH$5:$AN$167,2,0))</f>
        <v/>
      </c>
      <c r="AZ99" t="str">
        <f>IF(ISERROR(VLOOKUP($AX99,申込一覧表_女子!$AH$5:$AN$167,7,0)),"",VLOOKUP($AX99,申込一覧表_女子!$AH$5:$AN$167,7,0))</f>
        <v/>
      </c>
      <c r="BA99" t="str">
        <f>IF(ISERROR(VLOOKUP($AX99,申込一覧表_女子!$AO$5:$AP$167,2,0)),"",VLOOKUP($AX99,申込一覧表_女子!$AO$5:$AP$167,2,0))</f>
        <v/>
      </c>
      <c r="BB99" t="str">
        <f>IF(ISERROR(VLOOKUP($AX99,申込一覧表_女子!$AH$5:$AN$167,5,0)),"",VLOOKUP($AX99,申込一覧表_女子!$AH$5:$AN$167,5,0))</f>
        <v/>
      </c>
      <c r="BC99" t="str">
        <f>IF(ISERROR(VLOOKUP($AX99,申込一覧表_女子!$AH$5:$AO$167,9,0)),"",VLOOKUP($AX99,申込一覧表_女子!$AH$5:$AO$167,9,0))</f>
        <v/>
      </c>
      <c r="BD99">
        <f t="shared" si="134"/>
        <v>0</v>
      </c>
      <c r="BE99">
        <f t="shared" si="134"/>
        <v>0</v>
      </c>
      <c r="BF99">
        <f t="shared" si="134"/>
        <v>0</v>
      </c>
      <c r="BG99">
        <f t="shared" si="134"/>
        <v>0</v>
      </c>
      <c r="BH99">
        <f t="shared" si="134"/>
        <v>0</v>
      </c>
      <c r="BI99">
        <f t="shared" si="134"/>
        <v>0</v>
      </c>
      <c r="BJ99">
        <f t="shared" si="134"/>
        <v>0</v>
      </c>
      <c r="BK99">
        <f t="shared" si="134"/>
        <v>0</v>
      </c>
      <c r="BL99">
        <f t="shared" si="134"/>
        <v>0</v>
      </c>
      <c r="BM99">
        <f t="shared" si="134"/>
        <v>0</v>
      </c>
      <c r="BN99">
        <f t="shared" si="134"/>
        <v>0</v>
      </c>
      <c r="BO99">
        <f t="shared" si="134"/>
        <v>0</v>
      </c>
      <c r="BP99" t="str">
        <f t="shared" si="126"/>
        <v/>
      </c>
      <c r="BQ99">
        <f t="shared" si="127"/>
        <v>0</v>
      </c>
      <c r="BR99" t="str">
        <f t="shared" si="132"/>
        <v/>
      </c>
      <c r="CC99">
        <v>92</v>
      </c>
      <c r="CD99" t="str">
        <f>IF(ISERROR(VLOOKUP($CC99,申込一覧表_女子!$AH$6:$AO$75,2,0)),"",VLOOKUP($CC99,申込一覧表_女子!$AH$6:$AO$75,2,0))</f>
        <v/>
      </c>
      <c r="CE99" t="str">
        <f>IF(ISERROR(VLOOKUP($CC99,申込一覧表_女子!$AH$6:$AO$75,7,0)),"",VLOOKUP($CC99,申込一覧表_女子!$AH$6:$AO$75,7,0))</f>
        <v/>
      </c>
      <c r="CF99" t="str">
        <f>IF(ISERROR(VLOOKUP($CC99,申込一覧表_女子!$AH$5:$AP$75,9,0)),"",VLOOKUP($CC99,申込一覧表_女子!$AH$5:$AP$75,9,0))</f>
        <v/>
      </c>
      <c r="CG99" t="str">
        <f>IF(ISERROR(VLOOKUP($CC99,申込一覧表_女子!$AH$6:$AN$75,5,0)),"",VLOOKUP($CC99,申込一覧表_女子!$AH$6:$AN$75,5,0))</f>
        <v/>
      </c>
      <c r="CH99" t="str">
        <f>IF(ISERROR(VLOOKUP($CC99,申込一覧表_女子!$AH$6:$AP$75,8,0)),"",VLOOKUP($CC99,申込一覧表_女子!$AH$6:$AP$75,8,0))</f>
        <v/>
      </c>
      <c r="CI99">
        <f t="shared" si="116"/>
        <v>0</v>
      </c>
      <c r="CJ99">
        <f t="shared" si="129"/>
        <v>0</v>
      </c>
      <c r="CK99">
        <f t="shared" si="129"/>
        <v>0</v>
      </c>
      <c r="CL99">
        <f t="shared" si="129"/>
        <v>0</v>
      </c>
      <c r="CM99">
        <f t="shared" si="129"/>
        <v>0</v>
      </c>
      <c r="CN99">
        <f t="shared" si="129"/>
        <v>0</v>
      </c>
      <c r="CO99">
        <f t="shared" si="129"/>
        <v>0</v>
      </c>
      <c r="CP99">
        <f t="shared" si="129"/>
        <v>0</v>
      </c>
      <c r="CQ99">
        <f t="shared" si="129"/>
        <v>0</v>
      </c>
      <c r="CR99">
        <f t="shared" si="129"/>
        <v>0</v>
      </c>
      <c r="CS99">
        <f t="shared" si="129"/>
        <v>0</v>
      </c>
      <c r="CT99">
        <f t="shared" si="129"/>
        <v>0</v>
      </c>
      <c r="CU99">
        <f>申込一覧表_女子!AH169</f>
        <v>0</v>
      </c>
      <c r="CV99" t="str">
        <f>IF(ISERROR(VLOOKUP($CU99,申込一覧表_女子!$AH$78:$AN$167,2,0)),"",VLOOKUP($CU99,申込一覧表_女子!$AH$78:$AN$167,2,0))</f>
        <v/>
      </c>
      <c r="CW99" t="str">
        <f>IF(ISERROR(VLOOKUP($CU99,申込一覧表_女子!$AH$78:$AN$167,7,0)),"",VLOOKUP($CU99,申込一覧表_女子!$AH$78:$AN$167,7,0))</f>
        <v/>
      </c>
      <c r="CX99" t="str">
        <f>IF(ISERROR(VLOOKUP($CU99,申込一覧表_女子!$AH$78:$AP$167,9,0)),"",VLOOKUP($CU99,申込一覧表_女子!$AH$78:$AP$167,9,0))</f>
        <v/>
      </c>
      <c r="CY99" t="str">
        <f>IF(ISERROR(VLOOKUP($CU99,申込一覧表_女子!$AH$78:$AN$167,5,0)),"",VLOOKUP($CU99,申込一覧表_女子!$AH$78:$AN$167,5,0))</f>
        <v/>
      </c>
      <c r="CZ99" t="str">
        <f>IF(ISERROR(VLOOKUP($CU99,申込一覧表_女子!$AH$78:$AO$167,8,0)),"",VLOOKUP($CU99,申込一覧表_女子!$AH$78:$AO$167,8,0))</f>
        <v/>
      </c>
      <c r="DA99">
        <f t="shared" si="133"/>
        <v>0</v>
      </c>
      <c r="DB99">
        <f t="shared" si="133"/>
        <v>0</v>
      </c>
      <c r="DC99">
        <f t="shared" si="130"/>
        <v>0</v>
      </c>
      <c r="DD99">
        <f t="shared" si="130"/>
        <v>0</v>
      </c>
      <c r="DE99">
        <f t="shared" si="130"/>
        <v>0</v>
      </c>
      <c r="DF99">
        <f t="shared" si="130"/>
        <v>0</v>
      </c>
      <c r="DG99">
        <f t="shared" si="130"/>
        <v>0</v>
      </c>
      <c r="DH99">
        <f t="shared" si="130"/>
        <v>0</v>
      </c>
      <c r="DI99">
        <f t="shared" si="130"/>
        <v>0</v>
      </c>
      <c r="DJ99">
        <f t="shared" si="130"/>
        <v>0</v>
      </c>
      <c r="DK99">
        <f t="shared" si="130"/>
        <v>0</v>
      </c>
      <c r="DL99">
        <f t="shared" si="130"/>
        <v>0</v>
      </c>
      <c r="DR99" t="str">
        <f t="shared" si="124"/>
        <v/>
      </c>
    </row>
    <row r="100" spans="50:122" ht="14.25" customHeight="1">
      <c r="AX100">
        <v>93</v>
      </c>
      <c r="AY100" t="str">
        <f>IF(ISERROR(VLOOKUP($AX100,申込一覧表_女子!$AH$5:$AN$167,2,0)),"",VLOOKUP($AX100,申込一覧表_女子!$AH$5:$AN$167,2,0))</f>
        <v/>
      </c>
      <c r="AZ100" t="str">
        <f>IF(ISERROR(VLOOKUP($AX100,申込一覧表_女子!$AH$5:$AN$167,7,0)),"",VLOOKUP($AX100,申込一覧表_女子!$AH$5:$AN$167,7,0))</f>
        <v/>
      </c>
      <c r="BA100" t="str">
        <f>IF(ISERROR(VLOOKUP($AX100,申込一覧表_女子!$AO$5:$AP$167,2,0)),"",VLOOKUP($AX100,申込一覧表_女子!$AO$5:$AP$167,2,0))</f>
        <v/>
      </c>
      <c r="BB100" t="str">
        <f>IF(ISERROR(VLOOKUP($AX100,申込一覧表_女子!$AH$5:$AN$167,5,0)),"",VLOOKUP($AX100,申込一覧表_女子!$AH$5:$AN$167,5,0))</f>
        <v/>
      </c>
      <c r="BC100" t="str">
        <f>IF(ISERROR(VLOOKUP($AX100,申込一覧表_女子!$AH$5:$AO$167,9,0)),"",VLOOKUP($AX100,申込一覧表_女子!$AH$5:$AO$167,9,0))</f>
        <v/>
      </c>
      <c r="BD100">
        <f t="shared" si="134"/>
        <v>0</v>
      </c>
      <c r="BE100">
        <f t="shared" si="134"/>
        <v>0</v>
      </c>
      <c r="BF100">
        <f t="shared" si="134"/>
        <v>0</v>
      </c>
      <c r="BG100">
        <f t="shared" si="134"/>
        <v>0</v>
      </c>
      <c r="BH100">
        <f t="shared" si="134"/>
        <v>0</v>
      </c>
      <c r="BI100">
        <f t="shared" si="134"/>
        <v>0</v>
      </c>
      <c r="BJ100">
        <f t="shared" si="134"/>
        <v>0</v>
      </c>
      <c r="BK100">
        <f t="shared" si="134"/>
        <v>0</v>
      </c>
      <c r="BL100">
        <f t="shared" si="134"/>
        <v>0</v>
      </c>
      <c r="BM100">
        <f t="shared" si="134"/>
        <v>0</v>
      </c>
      <c r="BN100">
        <f t="shared" si="134"/>
        <v>0</v>
      </c>
      <c r="BO100">
        <f t="shared" si="134"/>
        <v>0</v>
      </c>
      <c r="BP100" t="str">
        <f t="shared" si="126"/>
        <v/>
      </c>
      <c r="BQ100">
        <f t="shared" si="127"/>
        <v>0</v>
      </c>
      <c r="BR100" t="str">
        <f t="shared" si="132"/>
        <v/>
      </c>
      <c r="CC100">
        <v>93</v>
      </c>
      <c r="CD100" t="str">
        <f>IF(ISERROR(VLOOKUP($CC100,申込一覧表_女子!$AH$6:$AO$75,2,0)),"",VLOOKUP($CC100,申込一覧表_女子!$AH$6:$AO$75,2,0))</f>
        <v/>
      </c>
      <c r="CE100" t="str">
        <f>IF(ISERROR(VLOOKUP($CC100,申込一覧表_女子!$AH$6:$AO$75,7,0)),"",VLOOKUP($CC100,申込一覧表_女子!$AH$6:$AO$75,7,0))</f>
        <v/>
      </c>
      <c r="CF100" t="str">
        <f>IF(ISERROR(VLOOKUP($CC100,申込一覧表_女子!$AH$5:$AP$75,9,0)),"",VLOOKUP($CC100,申込一覧表_女子!$AH$5:$AP$75,9,0))</f>
        <v/>
      </c>
      <c r="CG100" t="str">
        <f>IF(ISERROR(VLOOKUP($CC100,申込一覧表_女子!$AH$6:$AN$75,5,0)),"",VLOOKUP($CC100,申込一覧表_女子!$AH$6:$AN$75,5,0))</f>
        <v/>
      </c>
      <c r="CH100" t="str">
        <f>IF(ISERROR(VLOOKUP($CC100,申込一覧表_女子!$AH$6:$AP$75,8,0)),"",VLOOKUP($CC100,申込一覧表_女子!$AH$6:$AP$75,8,0))</f>
        <v/>
      </c>
      <c r="CI100">
        <f t="shared" si="116"/>
        <v>0</v>
      </c>
      <c r="CJ100">
        <f t="shared" si="129"/>
        <v>0</v>
      </c>
      <c r="CK100">
        <f t="shared" si="129"/>
        <v>0</v>
      </c>
      <c r="CL100">
        <f t="shared" si="129"/>
        <v>0</v>
      </c>
      <c r="CM100">
        <f t="shared" si="129"/>
        <v>0</v>
      </c>
      <c r="CN100">
        <f t="shared" si="129"/>
        <v>0</v>
      </c>
      <c r="CO100">
        <f t="shared" si="129"/>
        <v>0</v>
      </c>
      <c r="CP100">
        <f t="shared" si="129"/>
        <v>0</v>
      </c>
      <c r="CQ100">
        <f t="shared" si="129"/>
        <v>0</v>
      </c>
      <c r="CR100">
        <f t="shared" si="129"/>
        <v>0</v>
      </c>
      <c r="CS100">
        <f t="shared" si="129"/>
        <v>0</v>
      </c>
      <c r="CT100">
        <f t="shared" si="129"/>
        <v>0</v>
      </c>
      <c r="CU100">
        <f>申込一覧表_女子!AH170</f>
        <v>0</v>
      </c>
      <c r="CV100" t="str">
        <f>IF(ISERROR(VLOOKUP($CU100,申込一覧表_女子!$AH$78:$AN$167,2,0)),"",VLOOKUP($CU100,申込一覧表_女子!$AH$78:$AN$167,2,0))</f>
        <v/>
      </c>
      <c r="CW100" t="str">
        <f>IF(ISERROR(VLOOKUP($CU100,申込一覧表_女子!$AH$78:$AN$167,7,0)),"",VLOOKUP($CU100,申込一覧表_女子!$AH$78:$AN$167,7,0))</f>
        <v/>
      </c>
      <c r="CX100" t="str">
        <f>IF(ISERROR(VLOOKUP($CU100,申込一覧表_女子!$AH$78:$AP$167,9,0)),"",VLOOKUP($CU100,申込一覧表_女子!$AH$78:$AP$167,9,0))</f>
        <v/>
      </c>
      <c r="CY100" t="str">
        <f>IF(ISERROR(VLOOKUP($CU100,申込一覧表_女子!$AH$78:$AN$167,5,0)),"",VLOOKUP($CU100,申込一覧表_女子!$AH$78:$AN$167,5,0))</f>
        <v/>
      </c>
      <c r="CZ100" t="str">
        <f>IF(ISERROR(VLOOKUP($CU100,申込一覧表_女子!$AH$78:$AO$167,8,0)),"",VLOOKUP($CU100,申込一覧表_女子!$AH$78:$AO$167,8,0))</f>
        <v/>
      </c>
      <c r="DA100">
        <f t="shared" si="133"/>
        <v>0</v>
      </c>
      <c r="DB100">
        <f t="shared" si="133"/>
        <v>0</v>
      </c>
      <c r="DC100">
        <f t="shared" si="130"/>
        <v>0</v>
      </c>
      <c r="DD100">
        <f t="shared" si="130"/>
        <v>0</v>
      </c>
      <c r="DE100">
        <f t="shared" si="130"/>
        <v>0</v>
      </c>
      <c r="DF100">
        <f t="shared" si="130"/>
        <v>0</v>
      </c>
      <c r="DG100">
        <f t="shared" si="130"/>
        <v>0</v>
      </c>
      <c r="DH100">
        <f t="shared" si="130"/>
        <v>0</v>
      </c>
      <c r="DI100">
        <f t="shared" si="130"/>
        <v>0</v>
      </c>
      <c r="DJ100">
        <f t="shared" si="130"/>
        <v>0</v>
      </c>
      <c r="DK100">
        <f t="shared" si="130"/>
        <v>0</v>
      </c>
      <c r="DL100">
        <f t="shared" si="130"/>
        <v>0</v>
      </c>
      <c r="DR100" t="str">
        <f t="shared" si="124"/>
        <v/>
      </c>
    </row>
    <row r="101" spans="50:122" ht="14.25" customHeight="1">
      <c r="AX101">
        <v>94</v>
      </c>
      <c r="AY101" t="str">
        <f>IF(ISERROR(VLOOKUP($AX101,申込一覧表_女子!$AH$5:$AN$167,2,0)),"",VLOOKUP($AX101,申込一覧表_女子!$AH$5:$AN$167,2,0))</f>
        <v/>
      </c>
      <c r="AZ101" t="str">
        <f>IF(ISERROR(VLOOKUP($AX101,申込一覧表_女子!$AH$5:$AN$167,7,0)),"",VLOOKUP($AX101,申込一覧表_女子!$AH$5:$AN$167,7,0))</f>
        <v/>
      </c>
      <c r="BA101" t="str">
        <f>IF(ISERROR(VLOOKUP($AX101,申込一覧表_女子!$AO$5:$AP$167,2,0)),"",VLOOKUP($AX101,申込一覧表_女子!$AO$5:$AP$167,2,0))</f>
        <v/>
      </c>
      <c r="BB101" t="str">
        <f>IF(ISERROR(VLOOKUP($AX101,申込一覧表_女子!$AH$5:$AN$167,5,0)),"",VLOOKUP($AX101,申込一覧表_女子!$AH$5:$AN$167,5,0))</f>
        <v/>
      </c>
      <c r="BC101" t="str">
        <f>IF(ISERROR(VLOOKUP($AX101,申込一覧表_女子!$AH$5:$AO$167,9,0)),"",VLOOKUP($AX101,申込一覧表_女子!$AH$5:$AO$167,9,0))</f>
        <v/>
      </c>
      <c r="BD101">
        <f t="shared" si="134"/>
        <v>0</v>
      </c>
      <c r="BE101">
        <f t="shared" si="134"/>
        <v>0</v>
      </c>
      <c r="BF101">
        <f t="shared" si="134"/>
        <v>0</v>
      </c>
      <c r="BG101">
        <f t="shared" si="134"/>
        <v>0</v>
      </c>
      <c r="BH101">
        <f t="shared" si="134"/>
        <v>0</v>
      </c>
      <c r="BI101">
        <f t="shared" si="134"/>
        <v>0</v>
      </c>
      <c r="BJ101">
        <f t="shared" si="134"/>
        <v>0</v>
      </c>
      <c r="BK101">
        <f t="shared" si="134"/>
        <v>0</v>
      </c>
      <c r="BL101">
        <f t="shared" si="134"/>
        <v>0</v>
      </c>
      <c r="BM101">
        <f t="shared" si="134"/>
        <v>0</v>
      </c>
      <c r="BN101">
        <f t="shared" si="134"/>
        <v>0</v>
      </c>
      <c r="BO101">
        <f t="shared" si="134"/>
        <v>0</v>
      </c>
      <c r="BP101" t="str">
        <f t="shared" si="126"/>
        <v/>
      </c>
      <c r="BQ101">
        <f t="shared" si="127"/>
        <v>0</v>
      </c>
      <c r="BR101" t="str">
        <f t="shared" si="132"/>
        <v/>
      </c>
      <c r="CC101">
        <v>94</v>
      </c>
      <c r="CD101" t="str">
        <f>IF(ISERROR(VLOOKUP($CC101,申込一覧表_女子!$AH$6:$AO$75,2,0)),"",VLOOKUP($CC101,申込一覧表_女子!$AH$6:$AO$75,2,0))</f>
        <v/>
      </c>
      <c r="CE101" t="str">
        <f>IF(ISERROR(VLOOKUP($CC101,申込一覧表_女子!$AH$6:$AO$75,7,0)),"",VLOOKUP($CC101,申込一覧表_女子!$AH$6:$AO$75,7,0))</f>
        <v/>
      </c>
      <c r="CF101" t="str">
        <f>IF(ISERROR(VLOOKUP($CC101,申込一覧表_女子!$AH$5:$AP$75,9,0)),"",VLOOKUP($CC101,申込一覧表_女子!$AH$5:$AP$75,9,0))</f>
        <v/>
      </c>
      <c r="CG101" t="str">
        <f>IF(ISERROR(VLOOKUP($CC101,申込一覧表_女子!$AH$6:$AN$75,5,0)),"",VLOOKUP($CC101,申込一覧表_女子!$AH$6:$AN$75,5,0))</f>
        <v/>
      </c>
      <c r="CH101" t="str">
        <f>IF(ISERROR(VLOOKUP($CC101,申込一覧表_女子!$AH$6:$AP$75,8,0)),"",VLOOKUP($CC101,申込一覧表_女子!$AH$6:$AP$75,8,0))</f>
        <v/>
      </c>
      <c r="CI101">
        <f t="shared" si="116"/>
        <v>0</v>
      </c>
      <c r="CJ101">
        <f t="shared" si="129"/>
        <v>0</v>
      </c>
      <c r="CK101">
        <f t="shared" si="129"/>
        <v>0</v>
      </c>
      <c r="CL101">
        <f t="shared" si="129"/>
        <v>0</v>
      </c>
      <c r="CM101">
        <f t="shared" si="129"/>
        <v>0</v>
      </c>
      <c r="CN101">
        <f t="shared" si="129"/>
        <v>0</v>
      </c>
      <c r="CO101">
        <f t="shared" si="129"/>
        <v>0</v>
      </c>
      <c r="CP101">
        <f t="shared" si="129"/>
        <v>0</v>
      </c>
      <c r="CQ101">
        <f t="shared" si="129"/>
        <v>0</v>
      </c>
      <c r="CR101">
        <f t="shared" si="129"/>
        <v>0</v>
      </c>
      <c r="CS101">
        <f t="shared" si="129"/>
        <v>0</v>
      </c>
      <c r="CT101">
        <f t="shared" si="129"/>
        <v>0</v>
      </c>
      <c r="CU101">
        <f>申込一覧表_女子!AH171</f>
        <v>0</v>
      </c>
      <c r="CV101" t="str">
        <f>IF(ISERROR(VLOOKUP($CU101,申込一覧表_女子!$AH$78:$AN$167,2,0)),"",VLOOKUP($CU101,申込一覧表_女子!$AH$78:$AN$167,2,0))</f>
        <v/>
      </c>
      <c r="CW101" t="str">
        <f>IF(ISERROR(VLOOKUP($CU101,申込一覧表_女子!$AH$78:$AN$167,7,0)),"",VLOOKUP($CU101,申込一覧表_女子!$AH$78:$AN$167,7,0))</f>
        <v/>
      </c>
      <c r="CX101" t="str">
        <f>IF(ISERROR(VLOOKUP($CU101,申込一覧表_女子!$AH$78:$AP$167,9,0)),"",VLOOKUP($CU101,申込一覧表_女子!$AH$78:$AP$167,9,0))</f>
        <v/>
      </c>
      <c r="CY101" t="str">
        <f>IF(ISERROR(VLOOKUP($CU101,申込一覧表_女子!$AH$78:$AN$167,5,0)),"",VLOOKUP($CU101,申込一覧表_女子!$AH$78:$AN$167,5,0))</f>
        <v/>
      </c>
      <c r="CZ101" t="str">
        <f>IF(ISERROR(VLOOKUP($CU101,申込一覧表_女子!$AH$78:$AO$167,8,0)),"",VLOOKUP($CU101,申込一覧表_女子!$AH$78:$AO$167,8,0))</f>
        <v/>
      </c>
      <c r="DA101">
        <f t="shared" si="133"/>
        <v>0</v>
      </c>
      <c r="DB101">
        <f t="shared" si="133"/>
        <v>0</v>
      </c>
      <c r="DC101">
        <f t="shared" si="130"/>
        <v>0</v>
      </c>
      <c r="DD101">
        <f t="shared" si="130"/>
        <v>0</v>
      </c>
      <c r="DE101">
        <f t="shared" si="130"/>
        <v>0</v>
      </c>
      <c r="DF101">
        <f t="shared" si="130"/>
        <v>0</v>
      </c>
      <c r="DG101">
        <f t="shared" si="130"/>
        <v>0</v>
      </c>
      <c r="DH101">
        <f t="shared" si="130"/>
        <v>0</v>
      </c>
      <c r="DI101">
        <f t="shared" si="130"/>
        <v>0</v>
      </c>
      <c r="DJ101">
        <f t="shared" si="130"/>
        <v>0</v>
      </c>
      <c r="DK101">
        <f t="shared" si="130"/>
        <v>0</v>
      </c>
      <c r="DL101">
        <f t="shared" si="130"/>
        <v>0</v>
      </c>
      <c r="DR101" t="str">
        <f t="shared" si="124"/>
        <v/>
      </c>
    </row>
    <row r="102" spans="50:122" ht="14.25" customHeight="1">
      <c r="AX102">
        <v>95</v>
      </c>
      <c r="AY102" t="str">
        <f>IF(ISERROR(VLOOKUP($AX102,申込一覧表_女子!$AH$5:$AN$167,2,0)),"",VLOOKUP($AX102,申込一覧表_女子!$AH$5:$AN$167,2,0))</f>
        <v/>
      </c>
      <c r="AZ102" t="str">
        <f>IF(ISERROR(VLOOKUP($AX102,申込一覧表_女子!$AH$5:$AN$167,7,0)),"",VLOOKUP($AX102,申込一覧表_女子!$AH$5:$AN$167,7,0))</f>
        <v/>
      </c>
      <c r="BA102" t="str">
        <f>IF(ISERROR(VLOOKUP($AX102,申込一覧表_女子!$AO$5:$AP$167,2,0)),"",VLOOKUP($AX102,申込一覧表_女子!$AO$5:$AP$167,2,0))</f>
        <v/>
      </c>
      <c r="BB102" t="str">
        <f>IF(ISERROR(VLOOKUP($AX102,申込一覧表_女子!$AH$5:$AN$167,5,0)),"",VLOOKUP($AX102,申込一覧表_女子!$AH$5:$AN$167,5,0))</f>
        <v/>
      </c>
      <c r="BC102" t="str">
        <f>IF(ISERROR(VLOOKUP($AX102,申込一覧表_女子!$AH$5:$AO$167,9,0)),"",VLOOKUP($AX102,申込一覧表_女子!$AH$5:$AO$167,9,0))</f>
        <v/>
      </c>
      <c r="BD102">
        <f t="shared" si="134"/>
        <v>0</v>
      </c>
      <c r="BE102">
        <f t="shared" si="134"/>
        <v>0</v>
      </c>
      <c r="BF102">
        <f t="shared" si="134"/>
        <v>0</v>
      </c>
      <c r="BG102">
        <f t="shared" si="134"/>
        <v>0</v>
      </c>
      <c r="BH102">
        <f t="shared" si="134"/>
        <v>0</v>
      </c>
      <c r="BI102">
        <f t="shared" si="134"/>
        <v>0</v>
      </c>
      <c r="BJ102">
        <f t="shared" si="134"/>
        <v>0</v>
      </c>
      <c r="BK102">
        <f t="shared" si="134"/>
        <v>0</v>
      </c>
      <c r="BL102">
        <f t="shared" si="134"/>
        <v>0</v>
      </c>
      <c r="BM102">
        <f t="shared" si="134"/>
        <v>0</v>
      </c>
      <c r="BN102">
        <f t="shared" si="134"/>
        <v>0</v>
      </c>
      <c r="BO102">
        <f t="shared" si="134"/>
        <v>0</v>
      </c>
      <c r="BP102" t="str">
        <f t="shared" si="126"/>
        <v/>
      </c>
      <c r="BQ102">
        <f t="shared" si="127"/>
        <v>0</v>
      </c>
      <c r="BR102" t="str">
        <f t="shared" si="132"/>
        <v/>
      </c>
      <c r="CC102">
        <v>95</v>
      </c>
      <c r="CD102" t="str">
        <f>IF(ISERROR(VLOOKUP($CC102,申込一覧表_女子!$AH$6:$AO$75,2,0)),"",VLOOKUP($CC102,申込一覧表_女子!$AH$6:$AO$75,2,0))</f>
        <v/>
      </c>
      <c r="CE102" t="str">
        <f>IF(ISERROR(VLOOKUP($CC102,申込一覧表_女子!$AH$6:$AO$75,7,0)),"",VLOOKUP($CC102,申込一覧表_女子!$AH$6:$AO$75,7,0))</f>
        <v/>
      </c>
      <c r="CF102" t="str">
        <f>IF(ISERROR(VLOOKUP($CC102,申込一覧表_女子!$AH$5:$AP$75,9,0)),"",VLOOKUP($CC102,申込一覧表_女子!$AH$5:$AP$75,9,0))</f>
        <v/>
      </c>
      <c r="CG102" t="str">
        <f>IF(ISERROR(VLOOKUP($CC102,申込一覧表_女子!$AH$6:$AN$75,5,0)),"",VLOOKUP($CC102,申込一覧表_女子!$AH$6:$AN$75,5,0))</f>
        <v/>
      </c>
      <c r="CH102" t="str">
        <f>IF(ISERROR(VLOOKUP($CC102,申込一覧表_女子!$AH$6:$AP$75,8,0)),"",VLOOKUP($CC102,申込一覧表_女子!$AH$6:$AP$75,8,0))</f>
        <v/>
      </c>
      <c r="CI102">
        <f t="shared" si="116"/>
        <v>0</v>
      </c>
      <c r="CJ102">
        <f t="shared" si="129"/>
        <v>0</v>
      </c>
      <c r="CK102">
        <f t="shared" si="129"/>
        <v>0</v>
      </c>
      <c r="CL102">
        <f t="shared" si="129"/>
        <v>0</v>
      </c>
      <c r="CM102">
        <f t="shared" si="129"/>
        <v>0</v>
      </c>
      <c r="CN102">
        <f t="shared" si="129"/>
        <v>0</v>
      </c>
      <c r="CO102">
        <f t="shared" si="129"/>
        <v>0</v>
      </c>
      <c r="CP102">
        <f t="shared" si="129"/>
        <v>0</v>
      </c>
      <c r="CQ102">
        <f t="shared" si="129"/>
        <v>0</v>
      </c>
      <c r="CR102">
        <f t="shared" si="129"/>
        <v>0</v>
      </c>
      <c r="CS102">
        <f t="shared" si="129"/>
        <v>0</v>
      </c>
      <c r="CT102">
        <f t="shared" si="129"/>
        <v>0</v>
      </c>
      <c r="CU102">
        <f>申込一覧表_女子!AH172</f>
        <v>0</v>
      </c>
      <c r="CV102" t="str">
        <f>IF(ISERROR(VLOOKUP($CU102,申込一覧表_女子!$AH$78:$AN$167,2,0)),"",VLOOKUP($CU102,申込一覧表_女子!$AH$78:$AN$167,2,0))</f>
        <v/>
      </c>
      <c r="CW102" t="str">
        <f>IF(ISERROR(VLOOKUP($CU102,申込一覧表_女子!$AH$78:$AN$167,7,0)),"",VLOOKUP($CU102,申込一覧表_女子!$AH$78:$AN$167,7,0))</f>
        <v/>
      </c>
      <c r="CX102" t="str">
        <f>IF(ISERROR(VLOOKUP($CU102,申込一覧表_女子!$AH$78:$AP$167,9,0)),"",VLOOKUP($CU102,申込一覧表_女子!$AH$78:$AP$167,9,0))</f>
        <v/>
      </c>
      <c r="CY102" t="str">
        <f>IF(ISERROR(VLOOKUP($CU102,申込一覧表_女子!$AH$78:$AN$167,5,0)),"",VLOOKUP($CU102,申込一覧表_女子!$AH$78:$AN$167,5,0))</f>
        <v/>
      </c>
      <c r="CZ102" t="str">
        <f>IF(ISERROR(VLOOKUP($CU102,申込一覧表_女子!$AH$78:$AO$167,8,0)),"",VLOOKUP($CU102,申込一覧表_女子!$AH$78:$AO$167,8,0))</f>
        <v/>
      </c>
      <c r="DA102">
        <f t="shared" si="133"/>
        <v>0</v>
      </c>
      <c r="DB102">
        <f t="shared" si="133"/>
        <v>0</v>
      </c>
      <c r="DC102">
        <f t="shared" si="130"/>
        <v>0</v>
      </c>
      <c r="DD102">
        <f t="shared" si="130"/>
        <v>0</v>
      </c>
      <c r="DE102">
        <f t="shared" si="130"/>
        <v>0</v>
      </c>
      <c r="DF102">
        <f t="shared" si="130"/>
        <v>0</v>
      </c>
      <c r="DG102">
        <f t="shared" si="130"/>
        <v>0</v>
      </c>
      <c r="DH102">
        <f t="shared" si="130"/>
        <v>0</v>
      </c>
      <c r="DI102">
        <f t="shared" si="130"/>
        <v>0</v>
      </c>
      <c r="DJ102">
        <f t="shared" si="130"/>
        <v>0</v>
      </c>
      <c r="DK102">
        <f t="shared" si="130"/>
        <v>0</v>
      </c>
      <c r="DL102">
        <f t="shared" si="130"/>
        <v>0</v>
      </c>
      <c r="DR102" t="str">
        <f t="shared" si="124"/>
        <v/>
      </c>
    </row>
    <row r="103" spans="50:122" ht="14.25" customHeight="1">
      <c r="AX103">
        <v>96</v>
      </c>
      <c r="AY103" t="str">
        <f>IF(ISERROR(VLOOKUP($AX103,申込一覧表_女子!$AH$5:$AN$167,2,0)),"",VLOOKUP($AX103,申込一覧表_女子!$AH$5:$AN$167,2,0))</f>
        <v/>
      </c>
      <c r="AZ103" t="str">
        <f>IF(ISERROR(VLOOKUP($AX103,申込一覧表_女子!$AH$5:$AN$167,7,0)),"",VLOOKUP($AX103,申込一覧表_女子!$AH$5:$AN$167,7,0))</f>
        <v/>
      </c>
      <c r="BA103" t="str">
        <f>IF(ISERROR(VLOOKUP($AX103,申込一覧表_女子!$AO$5:$AP$167,2,0)),"",VLOOKUP($AX103,申込一覧表_女子!$AO$5:$AP$167,2,0))</f>
        <v/>
      </c>
      <c r="BB103" t="str">
        <f>IF(ISERROR(VLOOKUP($AX103,申込一覧表_女子!$AH$5:$AN$167,5,0)),"",VLOOKUP($AX103,申込一覧表_女子!$AH$5:$AN$167,5,0))</f>
        <v/>
      </c>
      <c r="BC103" t="str">
        <f>IF(ISERROR(VLOOKUP($AX103,申込一覧表_女子!$AH$5:$AO$167,9,0)),"",VLOOKUP($AX103,申込一覧表_女子!$AH$5:$AO$167,9,0))</f>
        <v/>
      </c>
      <c r="BD103">
        <f t="shared" si="134"/>
        <v>0</v>
      </c>
      <c r="BE103">
        <f t="shared" si="134"/>
        <v>0</v>
      </c>
      <c r="BF103">
        <f t="shared" si="134"/>
        <v>0</v>
      </c>
      <c r="BG103">
        <f t="shared" si="134"/>
        <v>0</v>
      </c>
      <c r="BH103">
        <f t="shared" si="134"/>
        <v>0</v>
      </c>
      <c r="BI103">
        <f t="shared" si="134"/>
        <v>0</v>
      </c>
      <c r="BJ103">
        <f t="shared" si="134"/>
        <v>0</v>
      </c>
      <c r="BK103">
        <f t="shared" si="134"/>
        <v>0</v>
      </c>
      <c r="BL103">
        <f t="shared" si="134"/>
        <v>0</v>
      </c>
      <c r="BM103">
        <f t="shared" si="134"/>
        <v>0</v>
      </c>
      <c r="BN103">
        <f t="shared" si="134"/>
        <v>0</v>
      </c>
      <c r="BO103">
        <f t="shared" si="134"/>
        <v>0</v>
      </c>
      <c r="BP103" t="str">
        <f t="shared" si="126"/>
        <v/>
      </c>
      <c r="BQ103">
        <f t="shared" si="127"/>
        <v>0</v>
      </c>
      <c r="BR103" t="str">
        <f t="shared" si="132"/>
        <v/>
      </c>
      <c r="CC103">
        <v>96</v>
      </c>
      <c r="CD103" t="str">
        <f>IF(ISERROR(VLOOKUP($CC103,申込一覧表_女子!$AH$6:$AO$75,2,0)),"",VLOOKUP($CC103,申込一覧表_女子!$AH$6:$AO$75,2,0))</f>
        <v/>
      </c>
      <c r="CE103" t="str">
        <f>IF(ISERROR(VLOOKUP($CC103,申込一覧表_女子!$AH$6:$AO$75,7,0)),"",VLOOKUP($CC103,申込一覧表_女子!$AH$6:$AO$75,7,0))</f>
        <v/>
      </c>
      <c r="CF103" t="str">
        <f>IF(ISERROR(VLOOKUP($CC103,申込一覧表_女子!$AH$5:$AP$75,9,0)),"",VLOOKUP($CC103,申込一覧表_女子!$AH$5:$AP$75,9,0))</f>
        <v/>
      </c>
      <c r="CG103" t="str">
        <f>IF(ISERROR(VLOOKUP($CC103,申込一覧表_女子!$AH$6:$AN$75,5,0)),"",VLOOKUP($CC103,申込一覧表_女子!$AH$6:$AN$75,5,0))</f>
        <v/>
      </c>
      <c r="CH103" t="str">
        <f>IF(ISERROR(VLOOKUP($CC103,申込一覧表_女子!$AH$6:$AP$75,8,0)),"",VLOOKUP($CC103,申込一覧表_女子!$AH$6:$AP$75,8,0))</f>
        <v/>
      </c>
      <c r="CI103">
        <f t="shared" si="116"/>
        <v>0</v>
      </c>
      <c r="CJ103">
        <f t="shared" si="129"/>
        <v>0</v>
      </c>
      <c r="CK103">
        <f t="shared" si="129"/>
        <v>0</v>
      </c>
      <c r="CL103">
        <f t="shared" si="129"/>
        <v>0</v>
      </c>
      <c r="CM103">
        <f t="shared" si="129"/>
        <v>0</v>
      </c>
      <c r="CN103">
        <f t="shared" si="129"/>
        <v>0</v>
      </c>
      <c r="CO103">
        <f t="shared" si="129"/>
        <v>0</v>
      </c>
      <c r="CP103">
        <f t="shared" si="129"/>
        <v>0</v>
      </c>
      <c r="CQ103">
        <f t="shared" si="129"/>
        <v>0</v>
      </c>
      <c r="CR103">
        <f t="shared" si="129"/>
        <v>0</v>
      </c>
      <c r="CS103">
        <f t="shared" si="129"/>
        <v>0</v>
      </c>
      <c r="CT103">
        <f t="shared" si="129"/>
        <v>0</v>
      </c>
      <c r="CU103">
        <f>申込一覧表_女子!AH173</f>
        <v>0</v>
      </c>
      <c r="CV103" t="str">
        <f>IF(ISERROR(VLOOKUP($CU103,申込一覧表_女子!$AH$78:$AN$167,2,0)),"",VLOOKUP($CU103,申込一覧表_女子!$AH$78:$AN$167,2,0))</f>
        <v/>
      </c>
      <c r="CW103" t="str">
        <f>IF(ISERROR(VLOOKUP($CU103,申込一覧表_女子!$AH$78:$AN$167,7,0)),"",VLOOKUP($CU103,申込一覧表_女子!$AH$78:$AN$167,7,0))</f>
        <v/>
      </c>
      <c r="CX103" t="str">
        <f>IF(ISERROR(VLOOKUP($CU103,申込一覧表_女子!$AH$78:$AP$167,9,0)),"",VLOOKUP($CU103,申込一覧表_女子!$AH$78:$AP$167,9,0))</f>
        <v/>
      </c>
      <c r="CY103" t="str">
        <f>IF(ISERROR(VLOOKUP($CU103,申込一覧表_女子!$AH$78:$AN$167,5,0)),"",VLOOKUP($CU103,申込一覧表_女子!$AH$78:$AN$167,5,0))</f>
        <v/>
      </c>
      <c r="CZ103" t="str">
        <f>IF(ISERROR(VLOOKUP($CU103,申込一覧表_女子!$AH$78:$AO$167,8,0)),"",VLOOKUP($CU103,申込一覧表_女子!$AH$78:$AO$167,8,0))</f>
        <v/>
      </c>
      <c r="DA103">
        <f t="shared" si="133"/>
        <v>0</v>
      </c>
      <c r="DB103">
        <f t="shared" si="133"/>
        <v>0</v>
      </c>
      <c r="DC103">
        <f t="shared" si="130"/>
        <v>0</v>
      </c>
      <c r="DD103">
        <f t="shared" si="130"/>
        <v>0</v>
      </c>
      <c r="DE103">
        <f t="shared" si="130"/>
        <v>0</v>
      </c>
      <c r="DF103">
        <f t="shared" si="130"/>
        <v>0</v>
      </c>
      <c r="DG103">
        <f t="shared" si="130"/>
        <v>0</v>
      </c>
      <c r="DH103">
        <f t="shared" si="130"/>
        <v>0</v>
      </c>
      <c r="DI103">
        <f t="shared" si="130"/>
        <v>0</v>
      </c>
      <c r="DJ103">
        <f t="shared" si="130"/>
        <v>0</v>
      </c>
      <c r="DK103">
        <f t="shared" si="130"/>
        <v>0</v>
      </c>
      <c r="DL103">
        <f t="shared" si="130"/>
        <v>0</v>
      </c>
      <c r="DR103" t="str">
        <f t="shared" ref="DR103:DR120" si="135">IF(C103="","",VLOOKUP(C103,$DS$7:$DT$13,2,1))</f>
        <v/>
      </c>
    </row>
    <row r="104" spans="50:122" ht="14.25" customHeight="1">
      <c r="AX104">
        <v>97</v>
      </c>
      <c r="AY104" t="str">
        <f>IF(ISERROR(VLOOKUP($AX104,申込一覧表_女子!$AH$5:$AN$167,2,0)),"",VLOOKUP($AX104,申込一覧表_女子!$AH$5:$AN$167,2,0))</f>
        <v/>
      </c>
      <c r="AZ104" t="str">
        <f>IF(ISERROR(VLOOKUP($AX104,申込一覧表_女子!$AH$5:$AN$167,7,0)),"",VLOOKUP($AX104,申込一覧表_女子!$AH$5:$AN$167,7,0))</f>
        <v/>
      </c>
      <c r="BA104" t="str">
        <f>IF(ISERROR(VLOOKUP($AX104,申込一覧表_女子!$AO$5:$AP$167,2,0)),"",VLOOKUP($AX104,申込一覧表_女子!$AO$5:$AP$167,2,0))</f>
        <v/>
      </c>
      <c r="BB104" t="str">
        <f>IF(ISERROR(VLOOKUP($AX104,申込一覧表_女子!$AH$5:$AN$167,5,0)),"",VLOOKUP($AX104,申込一覧表_女子!$AH$5:$AN$167,5,0))</f>
        <v/>
      </c>
      <c r="BC104" t="str">
        <f>IF(ISERROR(VLOOKUP($AX104,申込一覧表_女子!$AH$5:$AO$167,9,0)),"",VLOOKUP($AX104,申込一覧表_女子!$AH$5:$AO$167,9,0))</f>
        <v/>
      </c>
      <c r="BD104">
        <f t="shared" si="134"/>
        <v>0</v>
      </c>
      <c r="BE104">
        <f t="shared" si="134"/>
        <v>0</v>
      </c>
      <c r="BF104">
        <f t="shared" si="134"/>
        <v>0</v>
      </c>
      <c r="BG104">
        <f t="shared" si="134"/>
        <v>0</v>
      </c>
      <c r="BH104">
        <f t="shared" si="134"/>
        <v>0</v>
      </c>
      <c r="BI104">
        <f t="shared" si="134"/>
        <v>0</v>
      </c>
      <c r="BJ104">
        <f t="shared" si="134"/>
        <v>0</v>
      </c>
      <c r="BK104">
        <f t="shared" si="134"/>
        <v>0</v>
      </c>
      <c r="BL104">
        <f t="shared" si="134"/>
        <v>0</v>
      </c>
      <c r="BM104">
        <f t="shared" si="134"/>
        <v>0</v>
      </c>
      <c r="BN104">
        <f t="shared" si="134"/>
        <v>0</v>
      </c>
      <c r="BO104">
        <f t="shared" si="134"/>
        <v>0</v>
      </c>
      <c r="BP104" t="str">
        <f t="shared" si="126"/>
        <v/>
      </c>
      <c r="BQ104">
        <f t="shared" si="127"/>
        <v>0</v>
      </c>
      <c r="BR104" t="str">
        <f t="shared" si="132"/>
        <v/>
      </c>
      <c r="CC104">
        <v>97</v>
      </c>
      <c r="CD104" t="str">
        <f>IF(ISERROR(VLOOKUP($CC104,申込一覧表_女子!$AH$6:$AO$75,2,0)),"",VLOOKUP($CC104,申込一覧表_女子!$AH$6:$AO$75,2,0))</f>
        <v/>
      </c>
      <c r="CE104" t="str">
        <f>IF(ISERROR(VLOOKUP($CC104,申込一覧表_女子!$AH$6:$AO$75,7,0)),"",VLOOKUP($CC104,申込一覧表_女子!$AH$6:$AO$75,7,0))</f>
        <v/>
      </c>
      <c r="CF104" t="str">
        <f>IF(ISERROR(VLOOKUP($CC104,申込一覧表_女子!$AH$5:$AP$75,9,0)),"",VLOOKUP($CC104,申込一覧表_女子!$AH$5:$AP$75,9,0))</f>
        <v/>
      </c>
      <c r="CG104" t="str">
        <f>IF(ISERROR(VLOOKUP($CC104,申込一覧表_女子!$AH$6:$AN$75,5,0)),"",VLOOKUP($CC104,申込一覧表_女子!$AH$6:$AN$75,5,0))</f>
        <v/>
      </c>
      <c r="CH104" t="str">
        <f>IF(ISERROR(VLOOKUP($CC104,申込一覧表_女子!$AH$6:$AP$75,8,0)),"",VLOOKUP($CC104,申込一覧表_女子!$AH$6:$AP$75,8,0))</f>
        <v/>
      </c>
      <c r="CI104">
        <f t="shared" si="116"/>
        <v>0</v>
      </c>
      <c r="CJ104">
        <f t="shared" si="129"/>
        <v>0</v>
      </c>
      <c r="CK104">
        <f t="shared" si="129"/>
        <v>0</v>
      </c>
      <c r="CL104">
        <f t="shared" si="129"/>
        <v>0</v>
      </c>
      <c r="CM104">
        <f t="shared" si="129"/>
        <v>0</v>
      </c>
      <c r="CN104">
        <f t="shared" si="129"/>
        <v>0</v>
      </c>
      <c r="CO104">
        <f t="shared" si="129"/>
        <v>0</v>
      </c>
      <c r="CP104">
        <f t="shared" si="129"/>
        <v>0</v>
      </c>
      <c r="CQ104">
        <f t="shared" si="129"/>
        <v>0</v>
      </c>
      <c r="CR104">
        <f t="shared" si="129"/>
        <v>0</v>
      </c>
      <c r="CS104">
        <f t="shared" si="129"/>
        <v>0</v>
      </c>
      <c r="CT104">
        <f t="shared" si="129"/>
        <v>0</v>
      </c>
      <c r="CU104">
        <f>申込一覧表_女子!AH174</f>
        <v>0</v>
      </c>
      <c r="CV104" t="str">
        <f>IF(ISERROR(VLOOKUP($CU104,申込一覧表_女子!$AH$78:$AN$167,2,0)),"",VLOOKUP($CU104,申込一覧表_女子!$AH$78:$AN$167,2,0))</f>
        <v/>
      </c>
      <c r="CW104" t="str">
        <f>IF(ISERROR(VLOOKUP($CU104,申込一覧表_女子!$AH$78:$AN$167,7,0)),"",VLOOKUP($CU104,申込一覧表_女子!$AH$78:$AN$167,7,0))</f>
        <v/>
      </c>
      <c r="CX104" t="str">
        <f>IF(ISERROR(VLOOKUP($CU104,申込一覧表_女子!$AH$78:$AP$167,9,0)),"",VLOOKUP($CU104,申込一覧表_女子!$AH$78:$AP$167,9,0))</f>
        <v/>
      </c>
      <c r="CY104" t="str">
        <f>IF(ISERROR(VLOOKUP($CU104,申込一覧表_女子!$AH$78:$AN$167,5,0)),"",VLOOKUP($CU104,申込一覧表_女子!$AH$78:$AN$167,5,0))</f>
        <v/>
      </c>
      <c r="CZ104" t="str">
        <f>IF(ISERROR(VLOOKUP($CU104,申込一覧表_女子!$AH$78:$AO$167,8,0)),"",VLOOKUP($CU104,申込一覧表_女子!$AH$78:$AO$167,8,0))</f>
        <v/>
      </c>
      <c r="DA104">
        <f t="shared" si="133"/>
        <v>0</v>
      </c>
      <c r="DB104">
        <f t="shared" si="133"/>
        <v>0</v>
      </c>
      <c r="DC104">
        <f t="shared" si="130"/>
        <v>0</v>
      </c>
      <c r="DD104">
        <f t="shared" si="130"/>
        <v>0</v>
      </c>
      <c r="DE104">
        <f t="shared" si="130"/>
        <v>0</v>
      </c>
      <c r="DF104">
        <f t="shared" si="130"/>
        <v>0</v>
      </c>
      <c r="DG104">
        <f t="shared" si="130"/>
        <v>0</v>
      </c>
      <c r="DH104">
        <f t="shared" si="130"/>
        <v>0</v>
      </c>
      <c r="DI104">
        <f t="shared" si="130"/>
        <v>0</v>
      </c>
      <c r="DJ104">
        <f t="shared" si="130"/>
        <v>0</v>
      </c>
      <c r="DK104">
        <f t="shared" si="130"/>
        <v>0</v>
      </c>
      <c r="DL104">
        <f t="shared" si="130"/>
        <v>0</v>
      </c>
      <c r="DR104" t="str">
        <f t="shared" si="135"/>
        <v/>
      </c>
    </row>
    <row r="105" spans="50:122" ht="14.25" customHeight="1">
      <c r="AX105">
        <v>98</v>
      </c>
      <c r="AY105" t="str">
        <f>IF(ISERROR(VLOOKUP($AX105,申込一覧表_女子!$AH$5:$AN$167,2,0)),"",VLOOKUP($AX105,申込一覧表_女子!$AH$5:$AN$167,2,0))</f>
        <v/>
      </c>
      <c r="AZ105" t="str">
        <f>IF(ISERROR(VLOOKUP($AX105,申込一覧表_女子!$AH$5:$AN$167,7,0)),"",VLOOKUP($AX105,申込一覧表_女子!$AH$5:$AN$167,7,0))</f>
        <v/>
      </c>
      <c r="BA105" t="str">
        <f>IF(ISERROR(VLOOKUP($AX105,申込一覧表_女子!$AO$5:$AP$167,2,0)),"",VLOOKUP($AX105,申込一覧表_女子!$AO$5:$AP$167,2,0))</f>
        <v/>
      </c>
      <c r="BB105" t="str">
        <f>IF(ISERROR(VLOOKUP($AX105,申込一覧表_女子!$AH$5:$AN$167,5,0)),"",VLOOKUP($AX105,申込一覧表_女子!$AH$5:$AN$167,5,0))</f>
        <v/>
      </c>
      <c r="BC105" t="str">
        <f>IF(ISERROR(VLOOKUP($AX105,申込一覧表_女子!$AH$5:$AO$167,9,0)),"",VLOOKUP($AX105,申込一覧表_女子!$AH$5:$AO$167,9,0))</f>
        <v/>
      </c>
      <c r="BD105">
        <f t="shared" si="134"/>
        <v>0</v>
      </c>
      <c r="BE105">
        <f t="shared" si="134"/>
        <v>0</v>
      </c>
      <c r="BF105">
        <f t="shared" si="134"/>
        <v>0</v>
      </c>
      <c r="BG105">
        <f t="shared" si="134"/>
        <v>0</v>
      </c>
      <c r="BH105">
        <f t="shared" si="134"/>
        <v>0</v>
      </c>
      <c r="BI105">
        <f t="shared" si="134"/>
        <v>0</v>
      </c>
      <c r="BJ105">
        <f t="shared" si="134"/>
        <v>0</v>
      </c>
      <c r="BK105">
        <f t="shared" si="134"/>
        <v>0</v>
      </c>
      <c r="BL105">
        <f t="shared" si="134"/>
        <v>0</v>
      </c>
      <c r="BM105">
        <f t="shared" si="134"/>
        <v>0</v>
      </c>
      <c r="BN105">
        <f t="shared" si="134"/>
        <v>0</v>
      </c>
      <c r="BO105">
        <f t="shared" si="134"/>
        <v>0</v>
      </c>
      <c r="BP105" t="str">
        <f t="shared" si="126"/>
        <v/>
      </c>
      <c r="BQ105">
        <f t="shared" si="127"/>
        <v>0</v>
      </c>
      <c r="BR105" t="str">
        <f t="shared" si="132"/>
        <v/>
      </c>
      <c r="CC105">
        <v>98</v>
      </c>
      <c r="CD105" t="str">
        <f>IF(ISERROR(VLOOKUP($CC105,申込一覧表_女子!$AH$6:$AO$75,2,0)),"",VLOOKUP($CC105,申込一覧表_女子!$AH$6:$AO$75,2,0))</f>
        <v/>
      </c>
      <c r="CE105" t="str">
        <f>IF(ISERROR(VLOOKUP($CC105,申込一覧表_女子!$AH$6:$AO$75,7,0)),"",VLOOKUP($CC105,申込一覧表_女子!$AH$6:$AO$75,7,0))</f>
        <v/>
      </c>
      <c r="CF105" t="str">
        <f>IF(ISERROR(VLOOKUP($CC105,申込一覧表_女子!$AH$5:$AP$75,9,0)),"",VLOOKUP($CC105,申込一覧表_女子!$AH$5:$AP$75,9,0))</f>
        <v/>
      </c>
      <c r="CG105" t="str">
        <f>IF(ISERROR(VLOOKUP($CC105,申込一覧表_女子!$AH$6:$AN$75,5,0)),"",VLOOKUP($CC105,申込一覧表_女子!$AH$6:$AN$75,5,0))</f>
        <v/>
      </c>
      <c r="CH105" t="str">
        <f>IF(ISERROR(VLOOKUP($CC105,申込一覧表_女子!$AH$6:$AP$75,8,0)),"",VLOOKUP($CC105,申込一覧表_女子!$AH$6:$AP$75,8,0))</f>
        <v/>
      </c>
      <c r="CI105">
        <f t="shared" si="116"/>
        <v>0</v>
      </c>
      <c r="CJ105">
        <f t="shared" si="129"/>
        <v>0</v>
      </c>
      <c r="CK105">
        <f t="shared" si="129"/>
        <v>0</v>
      </c>
      <c r="CL105">
        <f t="shared" si="129"/>
        <v>0</v>
      </c>
      <c r="CM105">
        <f t="shared" si="129"/>
        <v>0</v>
      </c>
      <c r="CN105">
        <f t="shared" si="129"/>
        <v>0</v>
      </c>
      <c r="CO105">
        <f t="shared" si="129"/>
        <v>0</v>
      </c>
      <c r="CP105">
        <f t="shared" si="129"/>
        <v>0</v>
      </c>
      <c r="CQ105">
        <f t="shared" si="129"/>
        <v>0</v>
      </c>
      <c r="CR105">
        <f t="shared" si="129"/>
        <v>0</v>
      </c>
      <c r="CS105">
        <f t="shared" si="129"/>
        <v>0</v>
      </c>
      <c r="CT105">
        <f t="shared" si="129"/>
        <v>0</v>
      </c>
      <c r="CU105">
        <f>申込一覧表_女子!AH175</f>
        <v>0</v>
      </c>
      <c r="CV105" t="str">
        <f>IF(ISERROR(VLOOKUP($CU105,申込一覧表_女子!$AH$78:$AN$167,2,0)),"",VLOOKUP($CU105,申込一覧表_女子!$AH$78:$AN$167,2,0))</f>
        <v/>
      </c>
      <c r="CW105" t="str">
        <f>IF(ISERROR(VLOOKUP($CU105,申込一覧表_女子!$AH$78:$AN$167,7,0)),"",VLOOKUP($CU105,申込一覧表_女子!$AH$78:$AN$167,7,0))</f>
        <v/>
      </c>
      <c r="CX105" t="str">
        <f>IF(ISERROR(VLOOKUP($CU105,申込一覧表_女子!$AH$78:$AP$167,9,0)),"",VLOOKUP($CU105,申込一覧表_女子!$AH$78:$AP$167,9,0))</f>
        <v/>
      </c>
      <c r="CY105" t="str">
        <f>IF(ISERROR(VLOOKUP($CU105,申込一覧表_女子!$AH$78:$AN$167,5,0)),"",VLOOKUP($CU105,申込一覧表_女子!$AH$78:$AN$167,5,0))</f>
        <v/>
      </c>
      <c r="CZ105" t="str">
        <f>IF(ISERROR(VLOOKUP($CU105,申込一覧表_女子!$AH$78:$AO$167,8,0)),"",VLOOKUP($CU105,申込一覧表_女子!$AH$78:$AO$167,8,0))</f>
        <v/>
      </c>
      <c r="DA105">
        <f t="shared" si="133"/>
        <v>0</v>
      </c>
      <c r="DB105">
        <f t="shared" si="133"/>
        <v>0</v>
      </c>
      <c r="DC105">
        <f t="shared" si="130"/>
        <v>0</v>
      </c>
      <c r="DD105">
        <f t="shared" si="130"/>
        <v>0</v>
      </c>
      <c r="DE105">
        <f t="shared" si="130"/>
        <v>0</v>
      </c>
      <c r="DF105">
        <f t="shared" si="130"/>
        <v>0</v>
      </c>
      <c r="DG105">
        <f t="shared" si="130"/>
        <v>0</v>
      </c>
      <c r="DH105">
        <f t="shared" si="130"/>
        <v>0</v>
      </c>
      <c r="DI105">
        <f t="shared" si="130"/>
        <v>0</v>
      </c>
      <c r="DJ105">
        <f t="shared" si="130"/>
        <v>0</v>
      </c>
      <c r="DK105">
        <f t="shared" si="130"/>
        <v>0</v>
      </c>
      <c r="DL105">
        <f t="shared" si="130"/>
        <v>0</v>
      </c>
      <c r="DR105" t="str">
        <f t="shared" si="135"/>
        <v/>
      </c>
    </row>
    <row r="106" spans="50:122" ht="14.25" customHeight="1">
      <c r="AX106">
        <v>99</v>
      </c>
      <c r="AY106" t="str">
        <f>IF(ISERROR(VLOOKUP($AX106,申込一覧表_女子!$AH$5:$AN$167,2,0)),"",VLOOKUP($AX106,申込一覧表_女子!$AH$5:$AN$167,2,0))</f>
        <v/>
      </c>
      <c r="AZ106" t="str">
        <f>IF(ISERROR(VLOOKUP($AX106,申込一覧表_女子!$AH$5:$AN$167,7,0)),"",VLOOKUP($AX106,申込一覧表_女子!$AH$5:$AN$167,7,0))</f>
        <v/>
      </c>
      <c r="BA106" t="str">
        <f>IF(ISERROR(VLOOKUP($AX106,申込一覧表_女子!$AO$5:$AP$167,2,0)),"",VLOOKUP($AX106,申込一覧表_女子!$AO$5:$AP$167,2,0))</f>
        <v/>
      </c>
      <c r="BB106" t="str">
        <f>IF(ISERROR(VLOOKUP($AX106,申込一覧表_女子!$AH$5:$AN$167,5,0)),"",VLOOKUP($AX106,申込一覧表_女子!$AH$5:$AN$167,5,0))</f>
        <v/>
      </c>
      <c r="BC106" t="str">
        <f>IF(ISERROR(VLOOKUP($AX106,申込一覧表_女子!$AH$5:$AO$167,9,0)),"",VLOOKUP($AX106,申込一覧表_女子!$AH$5:$AO$167,9,0))</f>
        <v/>
      </c>
      <c r="BD106">
        <f t="shared" si="134"/>
        <v>0</v>
      </c>
      <c r="BE106">
        <f t="shared" si="134"/>
        <v>0</v>
      </c>
      <c r="BF106">
        <f t="shared" si="134"/>
        <v>0</v>
      </c>
      <c r="BG106">
        <f t="shared" si="134"/>
        <v>0</v>
      </c>
      <c r="BH106">
        <f t="shared" si="134"/>
        <v>0</v>
      </c>
      <c r="BI106">
        <f t="shared" si="134"/>
        <v>0</v>
      </c>
      <c r="BJ106">
        <f t="shared" si="134"/>
        <v>0</v>
      </c>
      <c r="BK106">
        <f t="shared" si="134"/>
        <v>0</v>
      </c>
      <c r="BL106">
        <f t="shared" si="134"/>
        <v>0</v>
      </c>
      <c r="BM106">
        <f t="shared" si="134"/>
        <v>0</v>
      </c>
      <c r="BN106">
        <f t="shared" si="134"/>
        <v>0</v>
      </c>
      <c r="BO106">
        <f t="shared" si="134"/>
        <v>0</v>
      </c>
      <c r="BP106" t="str">
        <f t="shared" si="126"/>
        <v/>
      </c>
      <c r="BQ106">
        <f t="shared" si="127"/>
        <v>0</v>
      </c>
      <c r="BR106" t="str">
        <f t="shared" si="132"/>
        <v/>
      </c>
      <c r="CC106">
        <v>99</v>
      </c>
      <c r="CD106" t="str">
        <f>IF(ISERROR(VLOOKUP($CC106,申込一覧表_女子!$AH$6:$AO$75,2,0)),"",VLOOKUP($CC106,申込一覧表_女子!$AH$6:$AO$75,2,0))</f>
        <v/>
      </c>
      <c r="CE106" t="str">
        <f>IF(ISERROR(VLOOKUP($CC106,申込一覧表_女子!$AH$6:$AO$75,7,0)),"",VLOOKUP($CC106,申込一覧表_女子!$AH$6:$AO$75,7,0))</f>
        <v/>
      </c>
      <c r="CF106" t="str">
        <f>IF(ISERROR(VLOOKUP($CC106,申込一覧表_女子!$AH$5:$AP$75,9,0)),"",VLOOKUP($CC106,申込一覧表_女子!$AH$5:$AP$75,9,0))</f>
        <v/>
      </c>
      <c r="CG106" t="str">
        <f>IF(ISERROR(VLOOKUP($CC106,申込一覧表_女子!$AH$6:$AN$75,5,0)),"",VLOOKUP($CC106,申込一覧表_女子!$AH$6:$AN$75,5,0))</f>
        <v/>
      </c>
      <c r="CH106" t="str">
        <f>IF(ISERROR(VLOOKUP($CC106,申込一覧表_女子!$AH$6:$AP$75,8,0)),"",VLOOKUP($CC106,申込一覧表_女子!$AH$6:$AP$75,8,0))</f>
        <v/>
      </c>
      <c r="CI106">
        <f t="shared" si="116"/>
        <v>0</v>
      </c>
      <c r="CJ106">
        <f t="shared" si="129"/>
        <v>0</v>
      </c>
      <c r="CK106">
        <f t="shared" si="129"/>
        <v>0</v>
      </c>
      <c r="CL106">
        <f t="shared" si="129"/>
        <v>0</v>
      </c>
      <c r="CM106">
        <f t="shared" si="129"/>
        <v>0</v>
      </c>
      <c r="CN106">
        <f t="shared" si="129"/>
        <v>0</v>
      </c>
      <c r="CO106">
        <f t="shared" si="129"/>
        <v>0</v>
      </c>
      <c r="CP106">
        <f t="shared" si="129"/>
        <v>0</v>
      </c>
      <c r="CQ106">
        <f t="shared" si="129"/>
        <v>0</v>
      </c>
      <c r="CR106">
        <f t="shared" si="129"/>
        <v>0</v>
      </c>
      <c r="CS106">
        <f t="shared" si="129"/>
        <v>0</v>
      </c>
      <c r="CT106">
        <f t="shared" si="129"/>
        <v>0</v>
      </c>
      <c r="CU106">
        <f>申込一覧表_女子!AH176</f>
        <v>0</v>
      </c>
      <c r="CV106" t="str">
        <f>IF(ISERROR(VLOOKUP($CU106,申込一覧表_女子!$AH$78:$AN$167,2,0)),"",VLOOKUP($CU106,申込一覧表_女子!$AH$78:$AN$167,2,0))</f>
        <v/>
      </c>
      <c r="CW106" t="str">
        <f>IF(ISERROR(VLOOKUP($CU106,申込一覧表_女子!$AH$78:$AN$167,7,0)),"",VLOOKUP($CU106,申込一覧表_女子!$AH$78:$AN$167,7,0))</f>
        <v/>
      </c>
      <c r="CX106" t="str">
        <f>IF(ISERROR(VLOOKUP($CU106,申込一覧表_女子!$AH$78:$AP$167,9,0)),"",VLOOKUP($CU106,申込一覧表_女子!$AH$78:$AP$167,9,0))</f>
        <v/>
      </c>
      <c r="CY106" t="str">
        <f>IF(ISERROR(VLOOKUP($CU106,申込一覧表_女子!$AH$78:$AN$167,5,0)),"",VLOOKUP($CU106,申込一覧表_女子!$AH$78:$AN$167,5,0))</f>
        <v/>
      </c>
      <c r="CZ106" t="str">
        <f>IF(ISERROR(VLOOKUP($CU106,申込一覧表_女子!$AH$78:$AO$167,8,0)),"",VLOOKUP($CU106,申込一覧表_女子!$AH$78:$AO$167,8,0))</f>
        <v/>
      </c>
      <c r="DA106">
        <f t="shared" si="133"/>
        <v>0</v>
      </c>
      <c r="DB106">
        <f t="shared" si="133"/>
        <v>0</v>
      </c>
      <c r="DC106">
        <f t="shared" si="130"/>
        <v>0</v>
      </c>
      <c r="DD106">
        <f t="shared" si="130"/>
        <v>0</v>
      </c>
      <c r="DE106">
        <f t="shared" si="130"/>
        <v>0</v>
      </c>
      <c r="DF106">
        <f t="shared" si="130"/>
        <v>0</v>
      </c>
      <c r="DG106">
        <f t="shared" si="130"/>
        <v>0</v>
      </c>
      <c r="DH106">
        <f t="shared" si="130"/>
        <v>0</v>
      </c>
      <c r="DI106">
        <f t="shared" si="130"/>
        <v>0</v>
      </c>
      <c r="DJ106">
        <f t="shared" si="130"/>
        <v>0</v>
      </c>
      <c r="DK106">
        <f t="shared" si="130"/>
        <v>0</v>
      </c>
      <c r="DL106">
        <f t="shared" si="130"/>
        <v>0</v>
      </c>
      <c r="DR106" t="str">
        <f t="shared" si="135"/>
        <v/>
      </c>
    </row>
    <row r="107" spans="50:122" ht="14.25" customHeight="1">
      <c r="AX107">
        <v>100</v>
      </c>
      <c r="AY107" t="str">
        <f>IF(ISERROR(VLOOKUP($AX107,申込一覧表_女子!$AH$5:$AN$167,2,0)),"",VLOOKUP($AX107,申込一覧表_女子!$AH$5:$AN$167,2,0))</f>
        <v/>
      </c>
      <c r="AZ107" t="str">
        <f>IF(ISERROR(VLOOKUP($AX107,申込一覧表_女子!$AH$5:$AN$167,7,0)),"",VLOOKUP($AX107,申込一覧表_女子!$AH$5:$AN$167,7,0))</f>
        <v/>
      </c>
      <c r="BA107" t="str">
        <f>IF(ISERROR(VLOOKUP($AX107,申込一覧表_女子!$AO$5:$AP$167,2,0)),"",VLOOKUP($AX107,申込一覧表_女子!$AO$5:$AP$167,2,0))</f>
        <v/>
      </c>
      <c r="BB107" t="str">
        <f>IF(ISERROR(VLOOKUP($AX107,申込一覧表_女子!$AH$5:$AN$167,5,0)),"",VLOOKUP($AX107,申込一覧表_女子!$AH$5:$AN$167,5,0))</f>
        <v/>
      </c>
      <c r="BC107" t="str">
        <f>IF(ISERROR(VLOOKUP($AX107,申込一覧表_女子!$AH$5:$AO$167,9,0)),"",VLOOKUP($AX107,申込一覧表_女子!$AH$5:$AO$167,9,0))</f>
        <v/>
      </c>
      <c r="BD107">
        <f t="shared" ref="BD107:BO122" si="136">COUNTIF($AD$7:$AG$66,BD$5&amp;$AY107)</f>
        <v>0</v>
      </c>
      <c r="BE107">
        <f t="shared" si="136"/>
        <v>0</v>
      </c>
      <c r="BF107">
        <f t="shared" si="136"/>
        <v>0</v>
      </c>
      <c r="BG107">
        <f t="shared" si="136"/>
        <v>0</v>
      </c>
      <c r="BH107">
        <f t="shared" si="136"/>
        <v>0</v>
      </c>
      <c r="BI107">
        <f t="shared" si="136"/>
        <v>0</v>
      </c>
      <c r="BJ107">
        <f t="shared" si="136"/>
        <v>0</v>
      </c>
      <c r="BK107">
        <f t="shared" si="136"/>
        <v>0</v>
      </c>
      <c r="BL107">
        <f t="shared" si="136"/>
        <v>0</v>
      </c>
      <c r="BM107">
        <f t="shared" si="136"/>
        <v>0</v>
      </c>
      <c r="BN107">
        <f t="shared" si="136"/>
        <v>0</v>
      </c>
      <c r="BO107">
        <f t="shared" si="136"/>
        <v>0</v>
      </c>
      <c r="BP107" t="str">
        <f t="shared" si="126"/>
        <v/>
      </c>
      <c r="BQ107">
        <f t="shared" si="127"/>
        <v>0</v>
      </c>
      <c r="BR107" t="str">
        <f t="shared" si="132"/>
        <v/>
      </c>
      <c r="CC107">
        <v>100</v>
      </c>
      <c r="CD107" t="str">
        <f>IF(ISERROR(VLOOKUP($CC107,申込一覧表_女子!$AH$6:$AO$75,2,0)),"",VLOOKUP($CC107,申込一覧表_女子!$AH$6:$AO$75,2,0))</f>
        <v/>
      </c>
      <c r="CE107" t="str">
        <f>IF(ISERROR(VLOOKUP($CC107,申込一覧表_女子!$AH$6:$AO$75,7,0)),"",VLOOKUP($CC107,申込一覧表_女子!$AH$6:$AO$75,7,0))</f>
        <v/>
      </c>
      <c r="CF107" t="str">
        <f>IF(ISERROR(VLOOKUP($CC107,申込一覧表_女子!$AH$5:$AP$75,9,0)),"",VLOOKUP($CC107,申込一覧表_女子!$AH$5:$AP$75,9,0))</f>
        <v/>
      </c>
      <c r="CG107" t="str">
        <f>IF(ISERROR(VLOOKUP($CC107,申込一覧表_女子!$AH$6:$AN$75,5,0)),"",VLOOKUP($CC107,申込一覧表_女子!$AH$6:$AN$75,5,0))</f>
        <v/>
      </c>
      <c r="CH107" t="str">
        <f>IF(ISERROR(VLOOKUP($CC107,申込一覧表_女子!$AH$6:$AP$75,8,0)),"",VLOOKUP($CC107,申込一覧表_女子!$AH$6:$AP$75,8,0))</f>
        <v/>
      </c>
      <c r="CI107">
        <f t="shared" si="116"/>
        <v>0</v>
      </c>
      <c r="CJ107">
        <f t="shared" si="129"/>
        <v>0</v>
      </c>
      <c r="CK107">
        <f t="shared" si="129"/>
        <v>0</v>
      </c>
      <c r="CL107">
        <f t="shared" si="129"/>
        <v>0</v>
      </c>
      <c r="CM107">
        <f t="shared" si="129"/>
        <v>0</v>
      </c>
      <c r="CN107">
        <f t="shared" si="129"/>
        <v>0</v>
      </c>
      <c r="CO107">
        <f t="shared" si="129"/>
        <v>0</v>
      </c>
      <c r="CP107">
        <f t="shared" si="129"/>
        <v>0</v>
      </c>
      <c r="CQ107">
        <f t="shared" si="129"/>
        <v>0</v>
      </c>
      <c r="CR107">
        <f t="shared" si="129"/>
        <v>0</v>
      </c>
      <c r="CS107">
        <f t="shared" si="129"/>
        <v>0</v>
      </c>
      <c r="CT107">
        <f t="shared" si="129"/>
        <v>0</v>
      </c>
      <c r="CU107">
        <f>申込一覧表_女子!AH177</f>
        <v>0</v>
      </c>
      <c r="CV107" t="str">
        <f>IF(ISERROR(VLOOKUP($CU107,申込一覧表_女子!$AH$78:$AN$167,2,0)),"",VLOOKUP($CU107,申込一覧表_女子!$AH$78:$AN$167,2,0))</f>
        <v/>
      </c>
      <c r="CW107" t="str">
        <f>IF(ISERROR(VLOOKUP($CU107,申込一覧表_女子!$AH$78:$AN$167,7,0)),"",VLOOKUP($CU107,申込一覧表_女子!$AH$78:$AN$167,7,0))</f>
        <v/>
      </c>
      <c r="CX107" t="str">
        <f>IF(ISERROR(VLOOKUP($CU107,申込一覧表_女子!$AH$78:$AP$167,9,0)),"",VLOOKUP($CU107,申込一覧表_女子!$AH$78:$AP$167,9,0))</f>
        <v/>
      </c>
      <c r="CY107" t="str">
        <f>IF(ISERROR(VLOOKUP($CU107,申込一覧表_女子!$AH$78:$AN$167,5,0)),"",VLOOKUP($CU107,申込一覧表_女子!$AH$78:$AN$167,5,0))</f>
        <v/>
      </c>
      <c r="CZ107" t="str">
        <f>IF(ISERROR(VLOOKUP($CU107,申込一覧表_女子!$AH$78:$AO$167,8,0)),"",VLOOKUP($CU107,申込一覧表_女子!$AH$78:$AO$167,8,0))</f>
        <v/>
      </c>
      <c r="DA107">
        <f t="shared" si="133"/>
        <v>0</v>
      </c>
      <c r="DB107">
        <f t="shared" si="133"/>
        <v>0</v>
      </c>
      <c r="DC107">
        <f t="shared" si="130"/>
        <v>0</v>
      </c>
      <c r="DD107">
        <f t="shared" si="130"/>
        <v>0</v>
      </c>
      <c r="DE107">
        <f t="shared" si="130"/>
        <v>0</v>
      </c>
      <c r="DF107">
        <f t="shared" si="130"/>
        <v>0</v>
      </c>
      <c r="DG107">
        <f t="shared" si="130"/>
        <v>0</v>
      </c>
      <c r="DH107">
        <f t="shared" si="130"/>
        <v>0</v>
      </c>
      <c r="DI107">
        <f t="shared" si="130"/>
        <v>0</v>
      </c>
      <c r="DJ107">
        <f t="shared" si="130"/>
        <v>0</v>
      </c>
      <c r="DK107">
        <f t="shared" si="130"/>
        <v>0</v>
      </c>
      <c r="DL107">
        <f t="shared" si="130"/>
        <v>0</v>
      </c>
      <c r="DR107" t="str">
        <f t="shared" si="135"/>
        <v/>
      </c>
    </row>
    <row r="108" spans="50:122" ht="14.25" customHeight="1">
      <c r="AX108">
        <v>101</v>
      </c>
      <c r="AY108" t="str">
        <f>IF(ISERROR(VLOOKUP($AX108,申込一覧表_女子!$AH$5:$AN$167,2,0)),"",VLOOKUP($AX108,申込一覧表_女子!$AH$5:$AN$167,2,0))</f>
        <v/>
      </c>
      <c r="AZ108" t="str">
        <f>IF(ISERROR(VLOOKUP($AX108,申込一覧表_女子!$AH$5:$AN$167,7,0)),"",VLOOKUP($AX108,申込一覧表_女子!$AH$5:$AN$167,7,0))</f>
        <v/>
      </c>
      <c r="BA108" t="str">
        <f>IF(ISERROR(VLOOKUP($AX108,申込一覧表_女子!$AO$5:$AP$167,2,0)),"",VLOOKUP($AX108,申込一覧表_女子!$AO$5:$AP$167,2,0))</f>
        <v/>
      </c>
      <c r="BB108" t="str">
        <f>IF(ISERROR(VLOOKUP($AX108,申込一覧表_女子!$AH$5:$AN$167,5,0)),"",VLOOKUP($AX108,申込一覧表_女子!$AH$5:$AN$167,5,0))</f>
        <v/>
      </c>
      <c r="BC108" t="str">
        <f>IF(ISERROR(VLOOKUP($AX108,申込一覧表_女子!$AH$5:$AO$167,9,0)),"",VLOOKUP($AX108,申込一覧表_女子!$AH$5:$AO$167,9,0))</f>
        <v/>
      </c>
      <c r="BD108">
        <f t="shared" si="136"/>
        <v>0</v>
      </c>
      <c r="BE108">
        <f t="shared" si="136"/>
        <v>0</v>
      </c>
      <c r="BF108">
        <f t="shared" si="136"/>
        <v>0</v>
      </c>
      <c r="BG108">
        <f t="shared" si="136"/>
        <v>0</v>
      </c>
      <c r="BH108">
        <f t="shared" si="136"/>
        <v>0</v>
      </c>
      <c r="BI108">
        <f t="shared" si="136"/>
        <v>0</v>
      </c>
      <c r="BJ108">
        <f t="shared" si="136"/>
        <v>0</v>
      </c>
      <c r="BK108">
        <f t="shared" si="136"/>
        <v>0</v>
      </c>
      <c r="BL108">
        <f t="shared" si="136"/>
        <v>0</v>
      </c>
      <c r="BM108">
        <f t="shared" si="136"/>
        <v>0</v>
      </c>
      <c r="BN108">
        <f t="shared" si="136"/>
        <v>0</v>
      </c>
      <c r="BO108">
        <f t="shared" si="136"/>
        <v>0</v>
      </c>
      <c r="BP108" t="str">
        <f t="shared" si="126"/>
        <v/>
      </c>
      <c r="BQ108">
        <f t="shared" si="127"/>
        <v>0</v>
      </c>
      <c r="BR108" t="str">
        <f t="shared" si="132"/>
        <v/>
      </c>
      <c r="CI108">
        <f t="shared" ref="CI108:CT115" si="137">COUNTIF($AD$7:$AG$66,CI$5&amp;$AY108)</f>
        <v>0</v>
      </c>
      <c r="CJ108">
        <f t="shared" si="137"/>
        <v>0</v>
      </c>
      <c r="CK108">
        <f t="shared" si="137"/>
        <v>0</v>
      </c>
      <c r="CL108">
        <f t="shared" si="137"/>
        <v>0</v>
      </c>
      <c r="CM108">
        <f t="shared" si="137"/>
        <v>0</v>
      </c>
      <c r="CN108">
        <f t="shared" si="137"/>
        <v>0</v>
      </c>
      <c r="CO108">
        <f t="shared" si="137"/>
        <v>0</v>
      </c>
      <c r="CP108">
        <f t="shared" si="137"/>
        <v>0</v>
      </c>
      <c r="CQ108">
        <f t="shared" si="137"/>
        <v>0</v>
      </c>
      <c r="CR108">
        <f t="shared" si="137"/>
        <v>0</v>
      </c>
      <c r="CS108">
        <f t="shared" si="137"/>
        <v>0</v>
      </c>
      <c r="CT108">
        <f t="shared" si="137"/>
        <v>0</v>
      </c>
      <c r="DA108">
        <f t="shared" si="133"/>
        <v>0</v>
      </c>
      <c r="DB108">
        <f t="shared" si="133"/>
        <v>0</v>
      </c>
      <c r="DC108">
        <f t="shared" si="130"/>
        <v>0</v>
      </c>
      <c r="DD108">
        <f t="shared" si="130"/>
        <v>0</v>
      </c>
      <c r="DE108">
        <f t="shared" si="130"/>
        <v>0</v>
      </c>
      <c r="DF108">
        <f t="shared" si="130"/>
        <v>0</v>
      </c>
      <c r="DG108">
        <f t="shared" si="130"/>
        <v>0</v>
      </c>
      <c r="DH108">
        <f t="shared" si="130"/>
        <v>0</v>
      </c>
      <c r="DI108">
        <f t="shared" si="130"/>
        <v>0</v>
      </c>
      <c r="DJ108">
        <f t="shared" si="130"/>
        <v>0</v>
      </c>
      <c r="DK108">
        <f t="shared" si="130"/>
        <v>0</v>
      </c>
      <c r="DL108">
        <f t="shared" si="130"/>
        <v>0</v>
      </c>
      <c r="DR108" t="str">
        <f t="shared" si="135"/>
        <v/>
      </c>
    </row>
    <row r="109" spans="50:122" ht="14.25" customHeight="1">
      <c r="AX109">
        <v>102</v>
      </c>
      <c r="AY109" t="str">
        <f>IF(ISERROR(VLOOKUP($AX109,申込一覧表_女子!$AH$5:$AN$167,2,0)),"",VLOOKUP($AX109,申込一覧表_女子!$AH$5:$AN$167,2,0))</f>
        <v/>
      </c>
      <c r="AZ109" t="str">
        <f>IF(ISERROR(VLOOKUP($AX109,申込一覧表_女子!$AH$5:$AN$167,7,0)),"",VLOOKUP($AX109,申込一覧表_女子!$AH$5:$AN$167,7,0))</f>
        <v/>
      </c>
      <c r="BA109" t="str">
        <f>IF(ISERROR(VLOOKUP($AX109,申込一覧表_女子!$AO$5:$AP$167,2,0)),"",VLOOKUP($AX109,申込一覧表_女子!$AO$5:$AP$167,2,0))</f>
        <v/>
      </c>
      <c r="BB109" t="str">
        <f>IF(ISERROR(VLOOKUP($AX109,申込一覧表_女子!$AH$5:$AN$167,5,0)),"",VLOOKUP($AX109,申込一覧表_女子!$AH$5:$AN$167,5,0))</f>
        <v/>
      </c>
      <c r="BC109" t="str">
        <f>IF(ISERROR(VLOOKUP($AX109,申込一覧表_女子!$AH$5:$AO$167,9,0)),"",VLOOKUP($AX109,申込一覧表_女子!$AH$5:$AO$167,9,0))</f>
        <v/>
      </c>
      <c r="BD109">
        <f t="shared" si="136"/>
        <v>0</v>
      </c>
      <c r="BE109">
        <f t="shared" si="136"/>
        <v>0</v>
      </c>
      <c r="BF109">
        <f t="shared" si="136"/>
        <v>0</v>
      </c>
      <c r="BG109">
        <f t="shared" si="136"/>
        <v>0</v>
      </c>
      <c r="BH109">
        <f t="shared" si="136"/>
        <v>0</v>
      </c>
      <c r="BI109">
        <f t="shared" si="136"/>
        <v>0</v>
      </c>
      <c r="BJ109">
        <f t="shared" si="136"/>
        <v>0</v>
      </c>
      <c r="BK109">
        <f t="shared" si="136"/>
        <v>0</v>
      </c>
      <c r="BL109">
        <f t="shared" si="136"/>
        <v>0</v>
      </c>
      <c r="BM109">
        <f t="shared" si="136"/>
        <v>0</v>
      </c>
      <c r="BN109">
        <f t="shared" si="136"/>
        <v>0</v>
      </c>
      <c r="BO109">
        <f t="shared" si="136"/>
        <v>0</v>
      </c>
      <c r="BP109" t="str">
        <f t="shared" si="126"/>
        <v/>
      </c>
      <c r="BQ109">
        <f t="shared" si="127"/>
        <v>0</v>
      </c>
      <c r="BR109" t="str">
        <f t="shared" si="132"/>
        <v/>
      </c>
      <c r="CI109">
        <f t="shared" si="137"/>
        <v>0</v>
      </c>
      <c r="CJ109">
        <f t="shared" si="137"/>
        <v>0</v>
      </c>
      <c r="CK109">
        <f t="shared" si="137"/>
        <v>0</v>
      </c>
      <c r="CL109">
        <f t="shared" si="137"/>
        <v>0</v>
      </c>
      <c r="CM109">
        <f t="shared" si="137"/>
        <v>0</v>
      </c>
      <c r="CN109">
        <f t="shared" si="137"/>
        <v>0</v>
      </c>
      <c r="CO109">
        <f t="shared" si="137"/>
        <v>0</v>
      </c>
      <c r="CP109">
        <f t="shared" si="137"/>
        <v>0</v>
      </c>
      <c r="CQ109">
        <f t="shared" si="137"/>
        <v>0</v>
      </c>
      <c r="CR109">
        <f t="shared" si="137"/>
        <v>0</v>
      </c>
      <c r="CS109">
        <f t="shared" si="137"/>
        <v>0</v>
      </c>
      <c r="CT109">
        <f t="shared" si="137"/>
        <v>0</v>
      </c>
      <c r="DA109">
        <f t="shared" si="133"/>
        <v>0</v>
      </c>
      <c r="DB109">
        <f t="shared" si="133"/>
        <v>0</v>
      </c>
      <c r="DC109">
        <f t="shared" si="130"/>
        <v>0</v>
      </c>
      <c r="DD109">
        <f t="shared" si="130"/>
        <v>0</v>
      </c>
      <c r="DE109">
        <f t="shared" si="130"/>
        <v>0</v>
      </c>
      <c r="DF109">
        <f t="shared" si="130"/>
        <v>0</v>
      </c>
      <c r="DG109">
        <f t="shared" si="130"/>
        <v>0</v>
      </c>
      <c r="DH109">
        <f t="shared" si="130"/>
        <v>0</v>
      </c>
      <c r="DI109">
        <f t="shared" si="130"/>
        <v>0</v>
      </c>
      <c r="DJ109">
        <f t="shared" si="130"/>
        <v>0</v>
      </c>
      <c r="DK109">
        <f t="shared" si="130"/>
        <v>0</v>
      </c>
      <c r="DL109">
        <f t="shared" si="130"/>
        <v>0</v>
      </c>
      <c r="DR109" t="str">
        <f t="shared" si="135"/>
        <v/>
      </c>
    </row>
    <row r="110" spans="50:122" ht="14.25" customHeight="1">
      <c r="AX110">
        <v>103</v>
      </c>
      <c r="AY110" t="str">
        <f>IF(ISERROR(VLOOKUP($AX110,申込一覧表_女子!$AH$5:$AN$167,2,0)),"",VLOOKUP($AX110,申込一覧表_女子!$AH$5:$AN$167,2,0))</f>
        <v/>
      </c>
      <c r="AZ110" t="str">
        <f>IF(ISERROR(VLOOKUP($AX110,申込一覧表_女子!$AH$5:$AN$167,7,0)),"",VLOOKUP($AX110,申込一覧表_女子!$AH$5:$AN$167,7,0))</f>
        <v/>
      </c>
      <c r="BA110" t="str">
        <f>IF(ISERROR(VLOOKUP($AX110,申込一覧表_女子!$AO$5:$AP$167,2,0)),"",VLOOKUP($AX110,申込一覧表_女子!$AO$5:$AP$167,2,0))</f>
        <v/>
      </c>
      <c r="BB110" t="str">
        <f>IF(ISERROR(VLOOKUP($AX110,申込一覧表_女子!$AH$5:$AN$167,5,0)),"",VLOOKUP($AX110,申込一覧表_女子!$AH$5:$AN$167,5,0))</f>
        <v/>
      </c>
      <c r="BC110" t="str">
        <f>IF(ISERROR(VLOOKUP($AX110,申込一覧表_女子!$AH$5:$AO$167,9,0)),"",VLOOKUP($AX110,申込一覧表_女子!$AH$5:$AO$167,9,0))</f>
        <v/>
      </c>
      <c r="BD110">
        <f t="shared" si="136"/>
        <v>0</v>
      </c>
      <c r="BE110">
        <f t="shared" si="136"/>
        <v>0</v>
      </c>
      <c r="BF110">
        <f t="shared" si="136"/>
        <v>0</v>
      </c>
      <c r="BG110">
        <f t="shared" si="136"/>
        <v>0</v>
      </c>
      <c r="BH110">
        <f t="shared" si="136"/>
        <v>0</v>
      </c>
      <c r="BI110">
        <f t="shared" si="136"/>
        <v>0</v>
      </c>
      <c r="BJ110">
        <f t="shared" si="136"/>
        <v>0</v>
      </c>
      <c r="BK110">
        <f t="shared" si="136"/>
        <v>0</v>
      </c>
      <c r="BL110">
        <f t="shared" si="136"/>
        <v>0</v>
      </c>
      <c r="BM110">
        <f t="shared" si="136"/>
        <v>0</v>
      </c>
      <c r="BN110">
        <f t="shared" si="136"/>
        <v>0</v>
      </c>
      <c r="BO110">
        <f t="shared" si="136"/>
        <v>0</v>
      </c>
      <c r="BP110" t="str">
        <f t="shared" si="126"/>
        <v/>
      </c>
      <c r="BQ110">
        <f t="shared" si="127"/>
        <v>0</v>
      </c>
      <c r="BR110" t="str">
        <f t="shared" si="132"/>
        <v/>
      </c>
      <c r="CI110">
        <f t="shared" si="137"/>
        <v>0</v>
      </c>
      <c r="CJ110">
        <f t="shared" si="137"/>
        <v>0</v>
      </c>
      <c r="CK110">
        <f t="shared" si="137"/>
        <v>0</v>
      </c>
      <c r="CL110">
        <f t="shared" si="137"/>
        <v>0</v>
      </c>
      <c r="CM110">
        <f t="shared" si="137"/>
        <v>0</v>
      </c>
      <c r="CN110">
        <f t="shared" si="137"/>
        <v>0</v>
      </c>
      <c r="CO110">
        <f t="shared" si="137"/>
        <v>0</v>
      </c>
      <c r="CP110">
        <f t="shared" si="137"/>
        <v>0</v>
      </c>
      <c r="CQ110">
        <f t="shared" si="137"/>
        <v>0</v>
      </c>
      <c r="CR110">
        <f t="shared" si="137"/>
        <v>0</v>
      </c>
      <c r="CS110">
        <f t="shared" si="137"/>
        <v>0</v>
      </c>
      <c r="CT110">
        <f t="shared" si="137"/>
        <v>0</v>
      </c>
      <c r="DA110">
        <f t="shared" si="133"/>
        <v>0</v>
      </c>
      <c r="DB110">
        <f t="shared" si="133"/>
        <v>0</v>
      </c>
      <c r="DC110">
        <f t="shared" si="130"/>
        <v>0</v>
      </c>
      <c r="DD110">
        <f t="shared" si="130"/>
        <v>0</v>
      </c>
      <c r="DE110">
        <f t="shared" si="130"/>
        <v>0</v>
      </c>
      <c r="DF110">
        <f t="shared" si="130"/>
        <v>0</v>
      </c>
      <c r="DG110">
        <f t="shared" si="130"/>
        <v>0</v>
      </c>
      <c r="DH110">
        <f t="shared" si="130"/>
        <v>0</v>
      </c>
      <c r="DI110">
        <f t="shared" si="130"/>
        <v>0</v>
      </c>
      <c r="DJ110">
        <f t="shared" si="130"/>
        <v>0</v>
      </c>
      <c r="DK110">
        <f t="shared" si="130"/>
        <v>0</v>
      </c>
      <c r="DL110">
        <f t="shared" si="130"/>
        <v>0</v>
      </c>
      <c r="DR110" t="str">
        <f t="shared" si="135"/>
        <v/>
      </c>
    </row>
    <row r="111" spans="50:122" ht="14.25" customHeight="1">
      <c r="AX111">
        <v>104</v>
      </c>
      <c r="AY111" t="str">
        <f>IF(ISERROR(VLOOKUP($AX111,申込一覧表_女子!$AH$5:$AN$167,2,0)),"",VLOOKUP($AX111,申込一覧表_女子!$AH$5:$AN$167,2,0))</f>
        <v/>
      </c>
      <c r="AZ111" t="str">
        <f>IF(ISERROR(VLOOKUP($AX111,申込一覧表_女子!$AH$5:$AN$167,7,0)),"",VLOOKUP($AX111,申込一覧表_女子!$AH$5:$AN$167,7,0))</f>
        <v/>
      </c>
      <c r="BA111" t="str">
        <f>IF(ISERROR(VLOOKUP($AX111,申込一覧表_女子!$AO$5:$AP$167,2,0)),"",VLOOKUP($AX111,申込一覧表_女子!$AO$5:$AP$167,2,0))</f>
        <v/>
      </c>
      <c r="BB111" t="str">
        <f>IF(ISERROR(VLOOKUP($AX111,申込一覧表_女子!$AH$5:$AN$167,5,0)),"",VLOOKUP($AX111,申込一覧表_女子!$AH$5:$AN$167,5,0))</f>
        <v/>
      </c>
      <c r="BC111" t="str">
        <f>IF(ISERROR(VLOOKUP($AX111,申込一覧表_女子!$AH$5:$AO$167,9,0)),"",VLOOKUP($AX111,申込一覧表_女子!$AH$5:$AO$167,9,0))</f>
        <v/>
      </c>
      <c r="BD111">
        <f t="shared" si="136"/>
        <v>0</v>
      </c>
      <c r="BE111">
        <f t="shared" si="136"/>
        <v>0</v>
      </c>
      <c r="BF111">
        <f t="shared" si="136"/>
        <v>0</v>
      </c>
      <c r="BG111">
        <f t="shared" si="136"/>
        <v>0</v>
      </c>
      <c r="BH111">
        <f t="shared" si="136"/>
        <v>0</v>
      </c>
      <c r="BI111">
        <f t="shared" si="136"/>
        <v>0</v>
      </c>
      <c r="BJ111">
        <f t="shared" si="136"/>
        <v>0</v>
      </c>
      <c r="BK111">
        <f t="shared" si="136"/>
        <v>0</v>
      </c>
      <c r="BL111">
        <f t="shared" si="136"/>
        <v>0</v>
      </c>
      <c r="BM111">
        <f t="shared" si="136"/>
        <v>0</v>
      </c>
      <c r="BN111">
        <f t="shared" si="136"/>
        <v>0</v>
      </c>
      <c r="BO111">
        <f t="shared" si="136"/>
        <v>0</v>
      </c>
      <c r="BP111" t="str">
        <f t="shared" si="126"/>
        <v/>
      </c>
      <c r="BQ111">
        <f t="shared" si="127"/>
        <v>0</v>
      </c>
      <c r="BR111" t="str">
        <f t="shared" si="132"/>
        <v/>
      </c>
      <c r="CI111">
        <f t="shared" si="137"/>
        <v>0</v>
      </c>
      <c r="CJ111">
        <f t="shared" si="137"/>
        <v>0</v>
      </c>
      <c r="CK111">
        <f t="shared" si="137"/>
        <v>0</v>
      </c>
      <c r="CL111">
        <f t="shared" si="137"/>
        <v>0</v>
      </c>
      <c r="CM111">
        <f t="shared" si="137"/>
        <v>0</v>
      </c>
      <c r="CN111">
        <f t="shared" si="137"/>
        <v>0</v>
      </c>
      <c r="CO111">
        <f t="shared" si="137"/>
        <v>0</v>
      </c>
      <c r="CP111">
        <f t="shared" si="137"/>
        <v>0</v>
      </c>
      <c r="CQ111">
        <f t="shared" si="137"/>
        <v>0</v>
      </c>
      <c r="CR111">
        <f t="shared" si="137"/>
        <v>0</v>
      </c>
      <c r="CS111">
        <f t="shared" si="137"/>
        <v>0</v>
      </c>
      <c r="CT111">
        <f t="shared" si="137"/>
        <v>0</v>
      </c>
      <c r="DA111">
        <f t="shared" si="133"/>
        <v>0</v>
      </c>
      <c r="DB111">
        <f t="shared" si="133"/>
        <v>0</v>
      </c>
      <c r="DC111">
        <f t="shared" si="130"/>
        <v>0</v>
      </c>
      <c r="DD111">
        <f t="shared" si="130"/>
        <v>0</v>
      </c>
      <c r="DE111">
        <f t="shared" si="130"/>
        <v>0</v>
      </c>
      <c r="DF111">
        <f t="shared" si="130"/>
        <v>0</v>
      </c>
      <c r="DG111">
        <f t="shared" si="130"/>
        <v>0</v>
      </c>
      <c r="DH111">
        <f t="shared" si="130"/>
        <v>0</v>
      </c>
      <c r="DI111">
        <f t="shared" si="130"/>
        <v>0</v>
      </c>
      <c r="DJ111">
        <f t="shared" si="130"/>
        <v>0</v>
      </c>
      <c r="DK111">
        <f t="shared" si="130"/>
        <v>0</v>
      </c>
      <c r="DL111">
        <f t="shared" si="130"/>
        <v>0</v>
      </c>
      <c r="DR111" t="str">
        <f t="shared" si="135"/>
        <v/>
      </c>
    </row>
    <row r="112" spans="50:122" ht="14.25" customHeight="1">
      <c r="AX112">
        <v>105</v>
      </c>
      <c r="AY112" t="str">
        <f>IF(ISERROR(VLOOKUP($AX112,申込一覧表_女子!$AH$5:$AN$167,2,0)),"",VLOOKUP($AX112,申込一覧表_女子!$AH$5:$AN$167,2,0))</f>
        <v/>
      </c>
      <c r="AZ112" t="str">
        <f>IF(ISERROR(VLOOKUP($AX112,申込一覧表_女子!$AH$5:$AN$167,7,0)),"",VLOOKUP($AX112,申込一覧表_女子!$AH$5:$AN$167,7,0))</f>
        <v/>
      </c>
      <c r="BA112" t="str">
        <f>IF(ISERROR(VLOOKUP($AX112,申込一覧表_女子!$AO$5:$AP$167,2,0)),"",VLOOKUP($AX112,申込一覧表_女子!$AO$5:$AP$167,2,0))</f>
        <v/>
      </c>
      <c r="BB112" t="str">
        <f>IF(ISERROR(VLOOKUP($AX112,申込一覧表_女子!$AH$5:$AN$167,5,0)),"",VLOOKUP($AX112,申込一覧表_女子!$AH$5:$AN$167,5,0))</f>
        <v/>
      </c>
      <c r="BC112" t="str">
        <f>IF(ISERROR(VLOOKUP($AX112,申込一覧表_女子!$AH$5:$AO$167,9,0)),"",VLOOKUP($AX112,申込一覧表_女子!$AH$5:$AO$167,9,0))</f>
        <v/>
      </c>
      <c r="BD112">
        <f t="shared" si="136"/>
        <v>0</v>
      </c>
      <c r="BE112">
        <f t="shared" si="136"/>
        <v>0</v>
      </c>
      <c r="BF112">
        <f t="shared" si="136"/>
        <v>0</v>
      </c>
      <c r="BG112">
        <f t="shared" si="136"/>
        <v>0</v>
      </c>
      <c r="BH112">
        <f t="shared" si="136"/>
        <v>0</v>
      </c>
      <c r="BI112">
        <f t="shared" si="136"/>
        <v>0</v>
      </c>
      <c r="BJ112">
        <f t="shared" si="136"/>
        <v>0</v>
      </c>
      <c r="BK112">
        <f t="shared" si="136"/>
        <v>0</v>
      </c>
      <c r="BL112">
        <f t="shared" si="136"/>
        <v>0</v>
      </c>
      <c r="BM112">
        <f t="shared" si="136"/>
        <v>0</v>
      </c>
      <c r="BN112">
        <f t="shared" si="136"/>
        <v>0</v>
      </c>
      <c r="BO112">
        <f t="shared" si="136"/>
        <v>0</v>
      </c>
      <c r="BP112" t="str">
        <f t="shared" si="126"/>
        <v/>
      </c>
      <c r="BQ112">
        <f t="shared" si="127"/>
        <v>0</v>
      </c>
      <c r="BR112" t="str">
        <f t="shared" si="132"/>
        <v/>
      </c>
      <c r="CI112">
        <f t="shared" si="137"/>
        <v>0</v>
      </c>
      <c r="CJ112">
        <f t="shared" si="137"/>
        <v>0</v>
      </c>
      <c r="CK112">
        <f t="shared" si="137"/>
        <v>0</v>
      </c>
      <c r="CL112">
        <f t="shared" si="137"/>
        <v>0</v>
      </c>
      <c r="CM112">
        <f t="shared" si="137"/>
        <v>0</v>
      </c>
      <c r="CN112">
        <f t="shared" si="137"/>
        <v>0</v>
      </c>
      <c r="CO112">
        <f t="shared" si="137"/>
        <v>0</v>
      </c>
      <c r="CP112">
        <f t="shared" si="137"/>
        <v>0</v>
      </c>
      <c r="CQ112">
        <f t="shared" si="137"/>
        <v>0</v>
      </c>
      <c r="CR112">
        <f t="shared" si="137"/>
        <v>0</v>
      </c>
      <c r="CS112">
        <f t="shared" si="137"/>
        <v>0</v>
      </c>
      <c r="CT112">
        <f t="shared" si="137"/>
        <v>0</v>
      </c>
      <c r="DA112">
        <f t="shared" si="133"/>
        <v>0</v>
      </c>
      <c r="DB112">
        <f t="shared" si="133"/>
        <v>0</v>
      </c>
      <c r="DC112">
        <f t="shared" si="130"/>
        <v>0</v>
      </c>
      <c r="DD112">
        <f t="shared" si="130"/>
        <v>0</v>
      </c>
      <c r="DE112">
        <f t="shared" si="130"/>
        <v>0</v>
      </c>
      <c r="DF112">
        <f t="shared" si="130"/>
        <v>0</v>
      </c>
      <c r="DG112">
        <f t="shared" si="130"/>
        <v>0</v>
      </c>
      <c r="DH112">
        <f t="shared" si="130"/>
        <v>0</v>
      </c>
      <c r="DI112">
        <f t="shared" si="130"/>
        <v>0</v>
      </c>
      <c r="DJ112">
        <f t="shared" si="130"/>
        <v>0</v>
      </c>
      <c r="DK112">
        <f t="shared" si="130"/>
        <v>0</v>
      </c>
      <c r="DL112">
        <f t="shared" si="130"/>
        <v>0</v>
      </c>
      <c r="DR112" t="str">
        <f t="shared" si="135"/>
        <v/>
      </c>
    </row>
    <row r="113" spans="50:122" ht="14.25" customHeight="1">
      <c r="AX113">
        <v>106</v>
      </c>
      <c r="AY113" t="str">
        <f>IF(ISERROR(VLOOKUP($AX113,申込一覧表_女子!$AH$5:$AN$167,2,0)),"",VLOOKUP($AX113,申込一覧表_女子!$AH$5:$AN$167,2,0))</f>
        <v/>
      </c>
      <c r="AZ113" t="str">
        <f>IF(ISERROR(VLOOKUP($AX113,申込一覧表_女子!$AH$5:$AN$167,7,0)),"",VLOOKUP($AX113,申込一覧表_女子!$AH$5:$AN$167,7,0))</f>
        <v/>
      </c>
      <c r="BA113" t="str">
        <f>IF(ISERROR(VLOOKUP($AX113,申込一覧表_女子!$AO$5:$AP$167,2,0)),"",VLOOKUP($AX113,申込一覧表_女子!$AO$5:$AP$167,2,0))</f>
        <v/>
      </c>
      <c r="BB113" t="str">
        <f>IF(ISERROR(VLOOKUP($AX113,申込一覧表_女子!$AH$5:$AN$167,5,0)),"",VLOOKUP($AX113,申込一覧表_女子!$AH$5:$AN$167,5,0))</f>
        <v/>
      </c>
      <c r="BC113" t="str">
        <f>IF(ISERROR(VLOOKUP($AX113,申込一覧表_女子!$AH$5:$AO$167,9,0)),"",VLOOKUP($AX113,申込一覧表_女子!$AH$5:$AO$167,9,0))</f>
        <v/>
      </c>
      <c r="BD113">
        <f t="shared" si="136"/>
        <v>0</v>
      </c>
      <c r="BE113">
        <f t="shared" si="136"/>
        <v>0</v>
      </c>
      <c r="BF113">
        <f t="shared" si="136"/>
        <v>0</v>
      </c>
      <c r="BG113">
        <f t="shared" si="136"/>
        <v>0</v>
      </c>
      <c r="BH113">
        <f t="shared" si="136"/>
        <v>0</v>
      </c>
      <c r="BI113">
        <f t="shared" si="136"/>
        <v>0</v>
      </c>
      <c r="BJ113">
        <f t="shared" si="136"/>
        <v>0</v>
      </c>
      <c r="BK113">
        <f t="shared" si="136"/>
        <v>0</v>
      </c>
      <c r="BL113">
        <f t="shared" si="136"/>
        <v>0</v>
      </c>
      <c r="BM113">
        <f t="shared" si="136"/>
        <v>0</v>
      </c>
      <c r="BN113">
        <f t="shared" si="136"/>
        <v>0</v>
      </c>
      <c r="BO113">
        <f t="shared" si="136"/>
        <v>0</v>
      </c>
      <c r="BP113" t="str">
        <f t="shared" si="126"/>
        <v/>
      </c>
      <c r="BQ113">
        <f t="shared" si="127"/>
        <v>0</v>
      </c>
      <c r="BR113" t="str">
        <f t="shared" si="132"/>
        <v/>
      </c>
      <c r="CI113">
        <f t="shared" si="137"/>
        <v>0</v>
      </c>
      <c r="CJ113">
        <f t="shared" si="137"/>
        <v>0</v>
      </c>
      <c r="CK113">
        <f t="shared" si="137"/>
        <v>0</v>
      </c>
      <c r="CL113">
        <f t="shared" si="137"/>
        <v>0</v>
      </c>
      <c r="CM113">
        <f t="shared" si="137"/>
        <v>0</v>
      </c>
      <c r="CN113">
        <f t="shared" si="137"/>
        <v>0</v>
      </c>
      <c r="CO113">
        <f t="shared" si="137"/>
        <v>0</v>
      </c>
      <c r="CP113">
        <f t="shared" si="137"/>
        <v>0</v>
      </c>
      <c r="CQ113">
        <f t="shared" si="137"/>
        <v>0</v>
      </c>
      <c r="CR113">
        <f t="shared" si="137"/>
        <v>0</v>
      </c>
      <c r="CS113">
        <f t="shared" si="137"/>
        <v>0</v>
      </c>
      <c r="CT113">
        <f t="shared" si="137"/>
        <v>0</v>
      </c>
      <c r="DA113">
        <f t="shared" si="133"/>
        <v>0</v>
      </c>
      <c r="DB113">
        <f t="shared" si="133"/>
        <v>0</v>
      </c>
      <c r="DC113">
        <f t="shared" si="130"/>
        <v>0</v>
      </c>
      <c r="DD113">
        <f t="shared" ref="DC113:DL127" si="138">COUNTIF($AD$29:$AG$66,DD$5&amp;$CV113)</f>
        <v>0</v>
      </c>
      <c r="DE113">
        <f t="shared" si="138"/>
        <v>0</v>
      </c>
      <c r="DF113">
        <f t="shared" si="138"/>
        <v>0</v>
      </c>
      <c r="DG113">
        <f t="shared" si="138"/>
        <v>0</v>
      </c>
      <c r="DH113">
        <f t="shared" si="138"/>
        <v>0</v>
      </c>
      <c r="DI113">
        <f t="shared" si="138"/>
        <v>0</v>
      </c>
      <c r="DJ113">
        <f t="shared" si="138"/>
        <v>0</v>
      </c>
      <c r="DK113">
        <f t="shared" si="138"/>
        <v>0</v>
      </c>
      <c r="DL113">
        <f t="shared" si="138"/>
        <v>0</v>
      </c>
      <c r="DR113" t="str">
        <f t="shared" si="135"/>
        <v/>
      </c>
    </row>
    <row r="114" spans="50:122" ht="14.25" customHeight="1">
      <c r="AX114">
        <v>107</v>
      </c>
      <c r="AY114" t="str">
        <f>IF(ISERROR(VLOOKUP($AX114,申込一覧表_女子!$AH$5:$AN$167,2,0)),"",VLOOKUP($AX114,申込一覧表_女子!$AH$5:$AN$167,2,0))</f>
        <v/>
      </c>
      <c r="AZ114" t="str">
        <f>IF(ISERROR(VLOOKUP($AX114,申込一覧表_女子!$AH$5:$AN$167,7,0)),"",VLOOKUP($AX114,申込一覧表_女子!$AH$5:$AN$167,7,0))</f>
        <v/>
      </c>
      <c r="BA114" t="str">
        <f>IF(ISERROR(VLOOKUP($AX114,申込一覧表_女子!$AO$5:$AP$167,2,0)),"",VLOOKUP($AX114,申込一覧表_女子!$AO$5:$AP$167,2,0))</f>
        <v/>
      </c>
      <c r="BB114" t="str">
        <f>IF(ISERROR(VLOOKUP($AX114,申込一覧表_女子!$AH$5:$AN$167,5,0)),"",VLOOKUP($AX114,申込一覧表_女子!$AH$5:$AN$167,5,0))</f>
        <v/>
      </c>
      <c r="BC114" t="str">
        <f>IF(ISERROR(VLOOKUP($AX114,申込一覧表_女子!$AH$5:$AO$167,9,0)),"",VLOOKUP($AX114,申込一覧表_女子!$AH$5:$AO$167,9,0))</f>
        <v/>
      </c>
      <c r="BD114">
        <f t="shared" si="136"/>
        <v>0</v>
      </c>
      <c r="BE114">
        <f t="shared" si="136"/>
        <v>0</v>
      </c>
      <c r="BF114">
        <f t="shared" si="136"/>
        <v>0</v>
      </c>
      <c r="BG114">
        <f t="shared" si="136"/>
        <v>0</v>
      </c>
      <c r="BH114">
        <f t="shared" si="136"/>
        <v>0</v>
      </c>
      <c r="BI114">
        <f t="shared" si="136"/>
        <v>0</v>
      </c>
      <c r="BJ114">
        <f t="shared" si="136"/>
        <v>0</v>
      </c>
      <c r="BK114">
        <f t="shared" si="136"/>
        <v>0</v>
      </c>
      <c r="BL114">
        <f t="shared" si="136"/>
        <v>0</v>
      </c>
      <c r="BM114">
        <f t="shared" si="136"/>
        <v>0</v>
      </c>
      <c r="BN114">
        <f t="shared" si="136"/>
        <v>0</v>
      </c>
      <c r="BO114">
        <f t="shared" si="136"/>
        <v>0</v>
      </c>
      <c r="BP114" t="str">
        <f t="shared" si="126"/>
        <v/>
      </c>
      <c r="BQ114">
        <f t="shared" si="127"/>
        <v>0</v>
      </c>
      <c r="BR114" t="str">
        <f t="shared" si="132"/>
        <v/>
      </c>
      <c r="CI114">
        <f t="shared" si="137"/>
        <v>0</v>
      </c>
      <c r="CJ114">
        <f t="shared" si="137"/>
        <v>0</v>
      </c>
      <c r="CK114">
        <f t="shared" si="137"/>
        <v>0</v>
      </c>
      <c r="CL114">
        <f t="shared" si="137"/>
        <v>0</v>
      </c>
      <c r="CM114">
        <f t="shared" si="137"/>
        <v>0</v>
      </c>
      <c r="CN114">
        <f t="shared" si="137"/>
        <v>0</v>
      </c>
      <c r="CO114">
        <f t="shared" si="137"/>
        <v>0</v>
      </c>
      <c r="CP114">
        <f t="shared" si="137"/>
        <v>0</v>
      </c>
      <c r="CQ114">
        <f t="shared" si="137"/>
        <v>0</v>
      </c>
      <c r="CR114">
        <f t="shared" si="137"/>
        <v>0</v>
      </c>
      <c r="CS114">
        <f t="shared" si="137"/>
        <v>0</v>
      </c>
      <c r="CT114">
        <f t="shared" si="137"/>
        <v>0</v>
      </c>
      <c r="DA114">
        <f t="shared" si="133"/>
        <v>0</v>
      </c>
      <c r="DB114">
        <f t="shared" si="133"/>
        <v>0</v>
      </c>
      <c r="DC114">
        <f t="shared" si="138"/>
        <v>0</v>
      </c>
      <c r="DD114">
        <f t="shared" si="138"/>
        <v>0</v>
      </c>
      <c r="DE114">
        <f t="shared" si="138"/>
        <v>0</v>
      </c>
      <c r="DF114">
        <f t="shared" si="138"/>
        <v>0</v>
      </c>
      <c r="DG114">
        <f t="shared" si="138"/>
        <v>0</v>
      </c>
      <c r="DH114">
        <f t="shared" si="138"/>
        <v>0</v>
      </c>
      <c r="DI114">
        <f t="shared" si="138"/>
        <v>0</v>
      </c>
      <c r="DJ114">
        <f t="shared" si="138"/>
        <v>0</v>
      </c>
      <c r="DK114">
        <f t="shared" si="138"/>
        <v>0</v>
      </c>
      <c r="DL114">
        <f t="shared" si="138"/>
        <v>0</v>
      </c>
      <c r="DR114" t="str">
        <f t="shared" si="135"/>
        <v/>
      </c>
    </row>
    <row r="115" spans="50:122" ht="14.25" customHeight="1">
      <c r="AX115">
        <v>108</v>
      </c>
      <c r="AY115" t="str">
        <f>IF(ISERROR(VLOOKUP($AX115,申込一覧表_女子!$AH$5:$AN$167,2,0)),"",VLOOKUP($AX115,申込一覧表_女子!$AH$5:$AN$167,2,0))</f>
        <v/>
      </c>
      <c r="AZ115" t="str">
        <f>IF(ISERROR(VLOOKUP($AX115,申込一覧表_女子!$AH$5:$AN$167,7,0)),"",VLOOKUP($AX115,申込一覧表_女子!$AH$5:$AN$167,7,0))</f>
        <v/>
      </c>
      <c r="BA115" t="str">
        <f>IF(ISERROR(VLOOKUP($AX115,申込一覧表_女子!$AO$5:$AP$167,2,0)),"",VLOOKUP($AX115,申込一覧表_女子!$AO$5:$AP$167,2,0))</f>
        <v/>
      </c>
      <c r="BB115" t="str">
        <f>IF(ISERROR(VLOOKUP($AX115,申込一覧表_女子!$AH$5:$AN$167,5,0)),"",VLOOKUP($AX115,申込一覧表_女子!$AH$5:$AN$167,5,0))</f>
        <v/>
      </c>
      <c r="BC115" t="str">
        <f>IF(ISERROR(VLOOKUP($AX115,申込一覧表_女子!$AH$5:$AO$167,9,0)),"",VLOOKUP($AX115,申込一覧表_女子!$AH$5:$AO$167,9,0))</f>
        <v/>
      </c>
      <c r="BD115">
        <f t="shared" si="136"/>
        <v>0</v>
      </c>
      <c r="BE115">
        <f t="shared" si="136"/>
        <v>0</v>
      </c>
      <c r="BF115">
        <f t="shared" si="136"/>
        <v>0</v>
      </c>
      <c r="BG115">
        <f t="shared" si="136"/>
        <v>0</v>
      </c>
      <c r="BH115">
        <f t="shared" si="136"/>
        <v>0</v>
      </c>
      <c r="BI115">
        <f t="shared" si="136"/>
        <v>0</v>
      </c>
      <c r="BJ115">
        <f t="shared" si="136"/>
        <v>0</v>
      </c>
      <c r="BK115">
        <f t="shared" si="136"/>
        <v>0</v>
      </c>
      <c r="BL115">
        <f t="shared" si="136"/>
        <v>0</v>
      </c>
      <c r="BM115">
        <f t="shared" si="136"/>
        <v>0</v>
      </c>
      <c r="BN115">
        <f t="shared" si="136"/>
        <v>0</v>
      </c>
      <c r="BO115">
        <f t="shared" si="136"/>
        <v>0</v>
      </c>
      <c r="BP115" t="str">
        <f t="shared" si="126"/>
        <v/>
      </c>
      <c r="BQ115">
        <f t="shared" si="127"/>
        <v>0</v>
      </c>
      <c r="BR115" t="str">
        <f t="shared" si="132"/>
        <v/>
      </c>
      <c r="CI115">
        <f t="shared" si="137"/>
        <v>0</v>
      </c>
      <c r="CJ115">
        <f t="shared" si="137"/>
        <v>0</v>
      </c>
      <c r="CK115">
        <f t="shared" si="137"/>
        <v>0</v>
      </c>
      <c r="CL115">
        <f t="shared" si="137"/>
        <v>0</v>
      </c>
      <c r="CM115">
        <f t="shared" si="137"/>
        <v>0</v>
      </c>
      <c r="CN115">
        <f t="shared" si="137"/>
        <v>0</v>
      </c>
      <c r="CO115">
        <f t="shared" si="137"/>
        <v>0</v>
      </c>
      <c r="CP115">
        <f t="shared" si="137"/>
        <v>0</v>
      </c>
      <c r="CQ115">
        <f t="shared" si="137"/>
        <v>0</v>
      </c>
      <c r="CR115">
        <f t="shared" si="137"/>
        <v>0</v>
      </c>
      <c r="CS115">
        <f t="shared" si="137"/>
        <v>0</v>
      </c>
      <c r="CT115">
        <f t="shared" si="137"/>
        <v>0</v>
      </c>
      <c r="DA115">
        <f t="shared" si="133"/>
        <v>0</v>
      </c>
      <c r="DB115">
        <f t="shared" si="133"/>
        <v>0</v>
      </c>
      <c r="DC115">
        <f t="shared" si="138"/>
        <v>0</v>
      </c>
      <c r="DD115">
        <f t="shared" si="138"/>
        <v>0</v>
      </c>
      <c r="DE115">
        <f t="shared" si="138"/>
        <v>0</v>
      </c>
      <c r="DF115">
        <f t="shared" si="138"/>
        <v>0</v>
      </c>
      <c r="DG115">
        <f t="shared" si="138"/>
        <v>0</v>
      </c>
      <c r="DH115">
        <f t="shared" si="138"/>
        <v>0</v>
      </c>
      <c r="DI115">
        <f t="shared" si="138"/>
        <v>0</v>
      </c>
      <c r="DJ115">
        <f t="shared" si="138"/>
        <v>0</v>
      </c>
      <c r="DK115">
        <f t="shared" si="138"/>
        <v>0</v>
      </c>
      <c r="DL115">
        <f t="shared" si="138"/>
        <v>0</v>
      </c>
      <c r="DR115" t="str">
        <f t="shared" si="135"/>
        <v/>
      </c>
    </row>
    <row r="116" spans="50:122" ht="14.25" customHeight="1">
      <c r="AX116">
        <v>109</v>
      </c>
      <c r="AY116" t="str">
        <f>IF(ISERROR(VLOOKUP($AX116,申込一覧表_女子!$AH$5:$AN$167,2,0)),"",VLOOKUP($AX116,申込一覧表_女子!$AH$5:$AN$167,2,0))</f>
        <v/>
      </c>
      <c r="AZ116" t="str">
        <f>IF(ISERROR(VLOOKUP($AX116,申込一覧表_女子!$AH$5:$AN$167,7,0)),"",VLOOKUP($AX116,申込一覧表_女子!$AH$5:$AN$167,7,0))</f>
        <v/>
      </c>
      <c r="BA116" t="str">
        <f>IF(ISERROR(VLOOKUP($AX116,申込一覧表_女子!$AO$5:$AP$167,2,0)),"",VLOOKUP($AX116,申込一覧表_女子!$AO$5:$AP$167,2,0))</f>
        <v/>
      </c>
      <c r="BB116" t="str">
        <f>IF(ISERROR(VLOOKUP($AX116,申込一覧表_女子!$AH$5:$AN$167,5,0)),"",VLOOKUP($AX116,申込一覧表_女子!$AH$5:$AN$167,5,0))</f>
        <v/>
      </c>
      <c r="BC116" t="str">
        <f>IF(ISERROR(VLOOKUP($AX116,申込一覧表_女子!$AH$5:$AO$167,9,0)),"",VLOOKUP($AX116,申込一覧表_女子!$AH$5:$AO$167,9,0))</f>
        <v/>
      </c>
      <c r="BD116">
        <f t="shared" si="136"/>
        <v>0</v>
      </c>
      <c r="BE116">
        <f t="shared" si="136"/>
        <v>0</v>
      </c>
      <c r="BF116">
        <f t="shared" si="136"/>
        <v>0</v>
      </c>
      <c r="BG116">
        <f t="shared" si="136"/>
        <v>0</v>
      </c>
      <c r="BH116">
        <f t="shared" si="136"/>
        <v>0</v>
      </c>
      <c r="BI116">
        <f t="shared" si="136"/>
        <v>0</v>
      </c>
      <c r="BJ116">
        <f t="shared" si="136"/>
        <v>0</v>
      </c>
      <c r="BK116">
        <f t="shared" si="136"/>
        <v>0</v>
      </c>
      <c r="BL116">
        <f t="shared" si="136"/>
        <v>0</v>
      </c>
      <c r="BM116">
        <f t="shared" si="136"/>
        <v>0</v>
      </c>
      <c r="BN116">
        <f t="shared" si="136"/>
        <v>0</v>
      </c>
      <c r="BO116">
        <f t="shared" si="136"/>
        <v>0</v>
      </c>
      <c r="BP116" t="str">
        <f t="shared" si="126"/>
        <v/>
      </c>
      <c r="BQ116">
        <f t="shared" si="127"/>
        <v>0</v>
      </c>
      <c r="BR116" t="str">
        <f t="shared" si="132"/>
        <v/>
      </c>
      <c r="CI116">
        <f t="shared" ref="CI116:CT127" si="139">COUNTIF($AD$7:$AG$66,CI$5&amp;$AY116)</f>
        <v>0</v>
      </c>
      <c r="CJ116">
        <f t="shared" si="139"/>
        <v>0</v>
      </c>
      <c r="CK116">
        <f t="shared" si="139"/>
        <v>0</v>
      </c>
      <c r="CL116">
        <f t="shared" si="139"/>
        <v>0</v>
      </c>
      <c r="CM116">
        <f t="shared" si="139"/>
        <v>0</v>
      </c>
      <c r="CN116">
        <f t="shared" si="139"/>
        <v>0</v>
      </c>
      <c r="CO116">
        <f t="shared" si="139"/>
        <v>0</v>
      </c>
      <c r="CP116">
        <f t="shared" si="139"/>
        <v>0</v>
      </c>
      <c r="CQ116">
        <f t="shared" si="139"/>
        <v>0</v>
      </c>
      <c r="CR116">
        <f t="shared" si="139"/>
        <v>0</v>
      </c>
      <c r="CS116">
        <f t="shared" si="139"/>
        <v>0</v>
      </c>
      <c r="CT116">
        <f t="shared" si="139"/>
        <v>0</v>
      </c>
      <c r="DA116">
        <f t="shared" si="133"/>
        <v>0</v>
      </c>
      <c r="DB116">
        <f t="shared" si="133"/>
        <v>0</v>
      </c>
      <c r="DC116">
        <f t="shared" si="138"/>
        <v>0</v>
      </c>
      <c r="DD116">
        <f t="shared" si="138"/>
        <v>0</v>
      </c>
      <c r="DE116">
        <f t="shared" si="138"/>
        <v>0</v>
      </c>
      <c r="DF116">
        <f t="shared" si="138"/>
        <v>0</v>
      </c>
      <c r="DG116">
        <f t="shared" si="138"/>
        <v>0</v>
      </c>
      <c r="DH116">
        <f t="shared" si="138"/>
        <v>0</v>
      </c>
      <c r="DI116">
        <f t="shared" si="138"/>
        <v>0</v>
      </c>
      <c r="DJ116">
        <f t="shared" si="138"/>
        <v>0</v>
      </c>
      <c r="DK116">
        <f t="shared" si="138"/>
        <v>0</v>
      </c>
      <c r="DL116">
        <f t="shared" si="138"/>
        <v>0</v>
      </c>
      <c r="DR116" t="str">
        <f t="shared" si="135"/>
        <v/>
      </c>
    </row>
    <row r="117" spans="50:122" ht="14.25" customHeight="1">
      <c r="AX117">
        <v>110</v>
      </c>
      <c r="AY117" t="str">
        <f>IF(ISERROR(VLOOKUP($AX117,申込一覧表_女子!$AH$5:$AN$167,2,0)),"",VLOOKUP($AX117,申込一覧表_女子!$AH$5:$AN$167,2,0))</f>
        <v/>
      </c>
      <c r="AZ117" t="str">
        <f>IF(ISERROR(VLOOKUP($AX117,申込一覧表_女子!$AH$5:$AN$167,7,0)),"",VLOOKUP($AX117,申込一覧表_女子!$AH$5:$AN$167,7,0))</f>
        <v/>
      </c>
      <c r="BA117" t="str">
        <f>IF(ISERROR(VLOOKUP($AX117,申込一覧表_女子!$AO$5:$AP$167,2,0)),"",VLOOKUP($AX117,申込一覧表_女子!$AO$5:$AP$167,2,0))</f>
        <v/>
      </c>
      <c r="BB117" t="str">
        <f>IF(ISERROR(VLOOKUP($AX117,申込一覧表_女子!$AH$5:$AN$167,5,0)),"",VLOOKUP($AX117,申込一覧表_女子!$AH$5:$AN$167,5,0))</f>
        <v/>
      </c>
      <c r="BC117" t="str">
        <f>IF(ISERROR(VLOOKUP($AX117,申込一覧表_女子!$AH$5:$AO$167,9,0)),"",VLOOKUP($AX117,申込一覧表_女子!$AH$5:$AO$167,9,0))</f>
        <v/>
      </c>
      <c r="BD117">
        <f t="shared" ref="BD117:BO117" si="140">COUNTIF($AD$7:$AG$66,BD$5&amp;$AY117)</f>
        <v>0</v>
      </c>
      <c r="BE117">
        <f t="shared" si="140"/>
        <v>0</v>
      </c>
      <c r="BF117">
        <f t="shared" si="140"/>
        <v>0</v>
      </c>
      <c r="BG117">
        <f t="shared" si="140"/>
        <v>0</v>
      </c>
      <c r="BH117">
        <f t="shared" si="140"/>
        <v>0</v>
      </c>
      <c r="BI117">
        <f t="shared" si="140"/>
        <v>0</v>
      </c>
      <c r="BJ117">
        <f t="shared" si="140"/>
        <v>0</v>
      </c>
      <c r="BK117">
        <f t="shared" si="140"/>
        <v>0</v>
      </c>
      <c r="BL117">
        <f t="shared" si="140"/>
        <v>0</v>
      </c>
      <c r="BM117">
        <f t="shared" si="140"/>
        <v>0</v>
      </c>
      <c r="BN117">
        <f t="shared" si="140"/>
        <v>0</v>
      </c>
      <c r="BO117">
        <f t="shared" si="140"/>
        <v>0</v>
      </c>
      <c r="BP117" t="str">
        <f t="shared" si="126"/>
        <v/>
      </c>
      <c r="BQ117">
        <f t="shared" si="127"/>
        <v>0</v>
      </c>
      <c r="BR117" t="str">
        <f t="shared" si="132"/>
        <v/>
      </c>
      <c r="CI117">
        <f t="shared" si="139"/>
        <v>0</v>
      </c>
      <c r="CJ117">
        <f t="shared" si="139"/>
        <v>0</v>
      </c>
      <c r="CK117">
        <f t="shared" si="139"/>
        <v>0</v>
      </c>
      <c r="CL117">
        <f t="shared" si="139"/>
        <v>0</v>
      </c>
      <c r="CM117">
        <f t="shared" si="139"/>
        <v>0</v>
      </c>
      <c r="CN117">
        <f t="shared" si="139"/>
        <v>0</v>
      </c>
      <c r="CO117">
        <f t="shared" si="139"/>
        <v>0</v>
      </c>
      <c r="CP117">
        <f t="shared" si="139"/>
        <v>0</v>
      </c>
      <c r="CQ117">
        <f t="shared" si="139"/>
        <v>0</v>
      </c>
      <c r="CR117">
        <f t="shared" si="139"/>
        <v>0</v>
      </c>
      <c r="CS117">
        <f t="shared" si="139"/>
        <v>0</v>
      </c>
      <c r="CT117">
        <f t="shared" si="139"/>
        <v>0</v>
      </c>
      <c r="DA117">
        <f t="shared" si="133"/>
        <v>0</v>
      </c>
      <c r="DB117">
        <f t="shared" si="133"/>
        <v>0</v>
      </c>
      <c r="DC117">
        <f t="shared" si="138"/>
        <v>0</v>
      </c>
      <c r="DD117">
        <f t="shared" si="138"/>
        <v>0</v>
      </c>
      <c r="DE117">
        <f t="shared" si="138"/>
        <v>0</v>
      </c>
      <c r="DF117">
        <f t="shared" si="138"/>
        <v>0</v>
      </c>
      <c r="DG117">
        <f t="shared" si="138"/>
        <v>0</v>
      </c>
      <c r="DH117">
        <f t="shared" si="138"/>
        <v>0</v>
      </c>
      <c r="DI117">
        <f t="shared" si="138"/>
        <v>0</v>
      </c>
      <c r="DJ117">
        <f t="shared" si="138"/>
        <v>0</v>
      </c>
      <c r="DK117">
        <f t="shared" si="138"/>
        <v>0</v>
      </c>
      <c r="DL117">
        <f t="shared" si="138"/>
        <v>0</v>
      </c>
      <c r="DR117" t="str">
        <f t="shared" si="135"/>
        <v/>
      </c>
    </row>
    <row r="118" spans="50:122" ht="14.25" customHeight="1">
      <c r="AX118">
        <v>111</v>
      </c>
      <c r="AY118" t="str">
        <f>IF(ISERROR(VLOOKUP($AX118,申込一覧表_女子!$AH$5:$AN$167,2,0)),"",VLOOKUP($AX118,申込一覧表_女子!$AH$5:$AN$167,2,0))</f>
        <v/>
      </c>
      <c r="AZ118" t="str">
        <f>IF(ISERROR(VLOOKUP($AX118,申込一覧表_女子!$AH$5:$AN$167,7,0)),"",VLOOKUP($AX118,申込一覧表_女子!$AH$5:$AN$167,7,0))</f>
        <v/>
      </c>
      <c r="BA118" t="str">
        <f>IF(ISERROR(VLOOKUP($AX118,申込一覧表_女子!$AO$5:$AP$167,2,0)),"",VLOOKUP($AX118,申込一覧表_女子!$AO$5:$AP$167,2,0))</f>
        <v/>
      </c>
      <c r="BB118" t="str">
        <f>IF(ISERROR(VLOOKUP($AX118,申込一覧表_女子!$AH$5:$AN$167,5,0)),"",VLOOKUP($AX118,申込一覧表_女子!$AH$5:$AN$167,5,0))</f>
        <v/>
      </c>
      <c r="BC118" t="str">
        <f>IF(ISERROR(VLOOKUP($AX118,申込一覧表_女子!$AH$5:$AO$167,9,0)),"",VLOOKUP($AX118,申込一覧表_女子!$AH$5:$AO$167,9,0))</f>
        <v/>
      </c>
      <c r="BD118">
        <f t="shared" si="136"/>
        <v>0</v>
      </c>
      <c r="BE118">
        <f t="shared" si="136"/>
        <v>0</v>
      </c>
      <c r="BF118">
        <f t="shared" si="136"/>
        <v>0</v>
      </c>
      <c r="BG118">
        <f t="shared" si="136"/>
        <v>0</v>
      </c>
      <c r="BH118">
        <f t="shared" si="136"/>
        <v>0</v>
      </c>
      <c r="BI118">
        <f t="shared" si="136"/>
        <v>0</v>
      </c>
      <c r="BJ118">
        <f t="shared" si="136"/>
        <v>0</v>
      </c>
      <c r="BK118">
        <f t="shared" si="136"/>
        <v>0</v>
      </c>
      <c r="BL118">
        <f t="shared" si="136"/>
        <v>0</v>
      </c>
      <c r="BM118">
        <f t="shared" si="136"/>
        <v>0</v>
      </c>
      <c r="BN118">
        <f t="shared" si="136"/>
        <v>0</v>
      </c>
      <c r="BO118">
        <f t="shared" si="136"/>
        <v>0</v>
      </c>
      <c r="BP118" t="str">
        <f t="shared" si="126"/>
        <v/>
      </c>
      <c r="BQ118">
        <f t="shared" si="127"/>
        <v>0</v>
      </c>
      <c r="BR118" t="str">
        <f t="shared" si="132"/>
        <v/>
      </c>
      <c r="CI118">
        <f t="shared" si="139"/>
        <v>0</v>
      </c>
      <c r="CJ118">
        <f t="shared" si="139"/>
        <v>0</v>
      </c>
      <c r="CK118">
        <f t="shared" si="139"/>
        <v>0</v>
      </c>
      <c r="CL118">
        <f t="shared" si="139"/>
        <v>0</v>
      </c>
      <c r="CM118">
        <f t="shared" si="139"/>
        <v>0</v>
      </c>
      <c r="CN118">
        <f t="shared" si="139"/>
        <v>0</v>
      </c>
      <c r="CO118">
        <f t="shared" si="139"/>
        <v>0</v>
      </c>
      <c r="CP118">
        <f t="shared" si="139"/>
        <v>0</v>
      </c>
      <c r="CQ118">
        <f t="shared" si="139"/>
        <v>0</v>
      </c>
      <c r="CR118">
        <f t="shared" si="139"/>
        <v>0</v>
      </c>
      <c r="CS118">
        <f t="shared" si="139"/>
        <v>0</v>
      </c>
      <c r="CT118">
        <f t="shared" si="139"/>
        <v>0</v>
      </c>
      <c r="DA118">
        <f t="shared" si="133"/>
        <v>0</v>
      </c>
      <c r="DB118">
        <f t="shared" si="133"/>
        <v>0</v>
      </c>
      <c r="DC118">
        <f t="shared" si="138"/>
        <v>0</v>
      </c>
      <c r="DD118">
        <f t="shared" si="138"/>
        <v>0</v>
      </c>
      <c r="DE118">
        <f t="shared" si="138"/>
        <v>0</v>
      </c>
      <c r="DF118">
        <f t="shared" si="138"/>
        <v>0</v>
      </c>
      <c r="DG118">
        <f t="shared" si="138"/>
        <v>0</v>
      </c>
      <c r="DH118">
        <f t="shared" si="138"/>
        <v>0</v>
      </c>
      <c r="DI118">
        <f t="shared" si="138"/>
        <v>0</v>
      </c>
      <c r="DJ118">
        <f t="shared" si="138"/>
        <v>0</v>
      </c>
      <c r="DK118">
        <f t="shared" si="138"/>
        <v>0</v>
      </c>
      <c r="DL118">
        <f t="shared" si="138"/>
        <v>0</v>
      </c>
      <c r="DR118" t="str">
        <f t="shared" si="135"/>
        <v/>
      </c>
    </row>
    <row r="119" spans="50:122" ht="14.25" customHeight="1">
      <c r="AX119">
        <v>112</v>
      </c>
      <c r="AY119" t="str">
        <f>IF(ISERROR(VLOOKUP($AX119,申込一覧表_女子!$AH$5:$AN$167,2,0)),"",VLOOKUP($AX119,申込一覧表_女子!$AH$5:$AN$167,2,0))</f>
        <v/>
      </c>
      <c r="AZ119" t="str">
        <f>IF(ISERROR(VLOOKUP($AX119,申込一覧表_女子!$AH$5:$AN$167,7,0)),"",VLOOKUP($AX119,申込一覧表_女子!$AH$5:$AN$167,7,0))</f>
        <v/>
      </c>
      <c r="BA119" t="str">
        <f>IF(ISERROR(VLOOKUP($AX119,申込一覧表_女子!$AO$5:$AP$167,2,0)),"",VLOOKUP($AX119,申込一覧表_女子!$AO$5:$AP$167,2,0))</f>
        <v/>
      </c>
      <c r="BB119" t="str">
        <f>IF(ISERROR(VLOOKUP($AX119,申込一覧表_女子!$AH$5:$AN$167,5,0)),"",VLOOKUP($AX119,申込一覧表_女子!$AH$5:$AN$167,5,0))</f>
        <v/>
      </c>
      <c r="BC119" t="str">
        <f>IF(ISERROR(VLOOKUP($AX119,申込一覧表_女子!$AH$5:$AO$167,9,0)),"",VLOOKUP($AX119,申込一覧表_女子!$AH$5:$AO$167,9,0))</f>
        <v/>
      </c>
      <c r="BD119">
        <f t="shared" si="136"/>
        <v>0</v>
      </c>
      <c r="BE119">
        <f t="shared" si="136"/>
        <v>0</v>
      </c>
      <c r="BF119">
        <f t="shared" si="136"/>
        <v>0</v>
      </c>
      <c r="BG119">
        <f t="shared" si="136"/>
        <v>0</v>
      </c>
      <c r="BH119">
        <f t="shared" si="136"/>
        <v>0</v>
      </c>
      <c r="BI119">
        <f t="shared" si="136"/>
        <v>0</v>
      </c>
      <c r="BJ119">
        <f t="shared" si="136"/>
        <v>0</v>
      </c>
      <c r="BK119">
        <f t="shared" si="136"/>
        <v>0</v>
      </c>
      <c r="BL119">
        <f t="shared" si="136"/>
        <v>0</v>
      </c>
      <c r="BM119">
        <f t="shared" si="136"/>
        <v>0</v>
      </c>
      <c r="BN119">
        <f t="shared" si="136"/>
        <v>0</v>
      </c>
      <c r="BO119">
        <f t="shared" si="136"/>
        <v>0</v>
      </c>
      <c r="BP119" t="str">
        <f t="shared" si="126"/>
        <v/>
      </c>
      <c r="BQ119">
        <f t="shared" si="127"/>
        <v>0</v>
      </c>
      <c r="BR119" t="str">
        <f t="shared" si="132"/>
        <v/>
      </c>
      <c r="CI119">
        <f t="shared" si="139"/>
        <v>0</v>
      </c>
      <c r="CJ119">
        <f t="shared" si="139"/>
        <v>0</v>
      </c>
      <c r="CK119">
        <f t="shared" si="139"/>
        <v>0</v>
      </c>
      <c r="CL119">
        <f t="shared" si="139"/>
        <v>0</v>
      </c>
      <c r="CM119">
        <f t="shared" si="139"/>
        <v>0</v>
      </c>
      <c r="CN119">
        <f t="shared" si="139"/>
        <v>0</v>
      </c>
      <c r="CO119">
        <f t="shared" si="139"/>
        <v>0</v>
      </c>
      <c r="CP119">
        <f t="shared" si="139"/>
        <v>0</v>
      </c>
      <c r="CQ119">
        <f t="shared" si="139"/>
        <v>0</v>
      </c>
      <c r="CR119">
        <f t="shared" si="139"/>
        <v>0</v>
      </c>
      <c r="CS119">
        <f t="shared" si="139"/>
        <v>0</v>
      </c>
      <c r="CT119">
        <f t="shared" si="139"/>
        <v>0</v>
      </c>
      <c r="DA119">
        <f t="shared" si="133"/>
        <v>0</v>
      </c>
      <c r="DB119">
        <f t="shared" si="133"/>
        <v>0</v>
      </c>
      <c r="DC119">
        <f t="shared" si="138"/>
        <v>0</v>
      </c>
      <c r="DD119">
        <f t="shared" si="138"/>
        <v>0</v>
      </c>
      <c r="DE119">
        <f t="shared" si="138"/>
        <v>0</v>
      </c>
      <c r="DF119">
        <f t="shared" si="138"/>
        <v>0</v>
      </c>
      <c r="DG119">
        <f t="shared" si="138"/>
        <v>0</v>
      </c>
      <c r="DH119">
        <f t="shared" si="138"/>
        <v>0</v>
      </c>
      <c r="DI119">
        <f t="shared" si="138"/>
        <v>0</v>
      </c>
      <c r="DJ119">
        <f t="shared" si="138"/>
        <v>0</v>
      </c>
      <c r="DK119">
        <f t="shared" si="138"/>
        <v>0</v>
      </c>
      <c r="DL119">
        <f t="shared" si="138"/>
        <v>0</v>
      </c>
      <c r="DR119" t="str">
        <f t="shared" si="135"/>
        <v/>
      </c>
    </row>
    <row r="120" spans="50:122" ht="14.25" customHeight="1">
      <c r="AX120">
        <v>113</v>
      </c>
      <c r="AY120" t="str">
        <f>IF(ISERROR(VLOOKUP($AX120,申込一覧表_女子!$AH$5:$AN$167,2,0)),"",VLOOKUP($AX120,申込一覧表_女子!$AH$5:$AN$167,2,0))</f>
        <v/>
      </c>
      <c r="AZ120" t="str">
        <f>IF(ISERROR(VLOOKUP($AX120,申込一覧表_女子!$AH$5:$AN$167,7,0)),"",VLOOKUP($AX120,申込一覧表_女子!$AH$5:$AN$167,7,0))</f>
        <v/>
      </c>
      <c r="BA120" t="str">
        <f>IF(ISERROR(VLOOKUP($AX120,申込一覧表_女子!$AO$5:$AP$167,2,0)),"",VLOOKUP($AX120,申込一覧表_女子!$AO$5:$AP$167,2,0))</f>
        <v/>
      </c>
      <c r="BB120" t="str">
        <f>IF(ISERROR(VLOOKUP($AX120,申込一覧表_女子!$AH$5:$AN$167,5,0)),"",VLOOKUP($AX120,申込一覧表_女子!$AH$5:$AN$167,5,0))</f>
        <v/>
      </c>
      <c r="BC120" t="str">
        <f>IF(ISERROR(VLOOKUP($AX120,申込一覧表_女子!$AH$5:$AO$167,9,0)),"",VLOOKUP($AX120,申込一覧表_女子!$AH$5:$AO$167,9,0))</f>
        <v/>
      </c>
      <c r="BD120">
        <f t="shared" si="136"/>
        <v>0</v>
      </c>
      <c r="BE120">
        <f t="shared" si="136"/>
        <v>0</v>
      </c>
      <c r="BF120">
        <f t="shared" si="136"/>
        <v>0</v>
      </c>
      <c r="BG120">
        <f t="shared" si="136"/>
        <v>0</v>
      </c>
      <c r="BH120">
        <f t="shared" si="136"/>
        <v>0</v>
      </c>
      <c r="BI120">
        <f t="shared" si="136"/>
        <v>0</v>
      </c>
      <c r="BJ120">
        <f t="shared" si="136"/>
        <v>0</v>
      </c>
      <c r="BK120">
        <f t="shared" si="136"/>
        <v>0</v>
      </c>
      <c r="BL120">
        <f t="shared" si="136"/>
        <v>0</v>
      </c>
      <c r="BM120">
        <f t="shared" si="136"/>
        <v>0</v>
      </c>
      <c r="BN120">
        <f t="shared" si="136"/>
        <v>0</v>
      </c>
      <c r="BO120">
        <f t="shared" si="136"/>
        <v>0</v>
      </c>
      <c r="BP120" t="str">
        <f t="shared" si="126"/>
        <v/>
      </c>
      <c r="BQ120">
        <f t="shared" si="127"/>
        <v>0</v>
      </c>
      <c r="BR120" t="str">
        <f t="shared" si="132"/>
        <v/>
      </c>
      <c r="CI120">
        <f t="shared" si="139"/>
        <v>0</v>
      </c>
      <c r="CJ120">
        <f t="shared" si="139"/>
        <v>0</v>
      </c>
      <c r="CK120">
        <f t="shared" si="139"/>
        <v>0</v>
      </c>
      <c r="CL120">
        <f t="shared" si="139"/>
        <v>0</v>
      </c>
      <c r="CM120">
        <f t="shared" si="139"/>
        <v>0</v>
      </c>
      <c r="CN120">
        <f t="shared" si="139"/>
        <v>0</v>
      </c>
      <c r="CO120">
        <f t="shared" si="139"/>
        <v>0</v>
      </c>
      <c r="CP120">
        <f t="shared" si="139"/>
        <v>0</v>
      </c>
      <c r="CQ120">
        <f t="shared" si="139"/>
        <v>0</v>
      </c>
      <c r="CR120">
        <f t="shared" si="139"/>
        <v>0</v>
      </c>
      <c r="CS120">
        <f t="shared" si="139"/>
        <v>0</v>
      </c>
      <c r="CT120">
        <f t="shared" si="139"/>
        <v>0</v>
      </c>
      <c r="DA120">
        <f t="shared" si="133"/>
        <v>0</v>
      </c>
      <c r="DB120">
        <f t="shared" si="133"/>
        <v>0</v>
      </c>
      <c r="DC120">
        <f t="shared" si="138"/>
        <v>0</v>
      </c>
      <c r="DD120">
        <f t="shared" si="138"/>
        <v>0</v>
      </c>
      <c r="DE120">
        <f t="shared" si="138"/>
        <v>0</v>
      </c>
      <c r="DF120">
        <f t="shared" si="138"/>
        <v>0</v>
      </c>
      <c r="DG120">
        <f t="shared" si="138"/>
        <v>0</v>
      </c>
      <c r="DH120">
        <f t="shared" si="138"/>
        <v>0</v>
      </c>
      <c r="DI120">
        <f t="shared" si="138"/>
        <v>0</v>
      </c>
      <c r="DJ120">
        <f t="shared" si="138"/>
        <v>0</v>
      </c>
      <c r="DK120">
        <f t="shared" si="138"/>
        <v>0</v>
      </c>
      <c r="DL120">
        <f t="shared" si="138"/>
        <v>0</v>
      </c>
      <c r="DR120" t="str">
        <f t="shared" si="135"/>
        <v/>
      </c>
    </row>
    <row r="121" spans="50:122" ht="14.25" customHeight="1">
      <c r="AX121">
        <v>114</v>
      </c>
      <c r="AY121" t="str">
        <f>IF(ISERROR(VLOOKUP($AX121,申込一覧表_女子!$AH$5:$AN$167,2,0)),"",VLOOKUP($AX121,申込一覧表_女子!$AH$5:$AN$167,2,0))</f>
        <v/>
      </c>
      <c r="AZ121" t="str">
        <f>IF(ISERROR(VLOOKUP($AX121,申込一覧表_女子!$AH$5:$AN$167,7,0)),"",VLOOKUP($AX121,申込一覧表_女子!$AH$5:$AN$167,7,0))</f>
        <v/>
      </c>
      <c r="BA121" t="str">
        <f>IF(ISERROR(VLOOKUP($AX121,申込一覧表_女子!$AO$5:$AP$167,2,0)),"",VLOOKUP($AX121,申込一覧表_女子!$AO$5:$AP$167,2,0))</f>
        <v/>
      </c>
      <c r="BB121" t="str">
        <f>IF(ISERROR(VLOOKUP($AX121,申込一覧表_女子!$AH$5:$AN$167,5,0)),"",VLOOKUP($AX121,申込一覧表_女子!$AH$5:$AN$167,5,0))</f>
        <v/>
      </c>
      <c r="BC121" t="str">
        <f>IF(ISERROR(VLOOKUP($AX121,申込一覧表_女子!$AH$5:$AO$167,9,0)),"",VLOOKUP($AX121,申込一覧表_女子!$AH$5:$AO$167,9,0))</f>
        <v/>
      </c>
      <c r="BD121">
        <f t="shared" si="136"/>
        <v>0</v>
      </c>
      <c r="BE121">
        <f t="shared" si="136"/>
        <v>0</v>
      </c>
      <c r="BF121">
        <f t="shared" si="136"/>
        <v>0</v>
      </c>
      <c r="BG121">
        <f t="shared" si="136"/>
        <v>0</v>
      </c>
      <c r="BH121">
        <f t="shared" si="136"/>
        <v>0</v>
      </c>
      <c r="BI121">
        <f t="shared" si="136"/>
        <v>0</v>
      </c>
      <c r="BJ121">
        <f t="shared" si="136"/>
        <v>0</v>
      </c>
      <c r="BK121">
        <f t="shared" si="136"/>
        <v>0</v>
      </c>
      <c r="BL121">
        <f t="shared" si="136"/>
        <v>0</v>
      </c>
      <c r="BM121">
        <f t="shared" si="136"/>
        <v>0</v>
      </c>
      <c r="BN121">
        <f t="shared" si="136"/>
        <v>0</v>
      </c>
      <c r="BO121">
        <f t="shared" si="136"/>
        <v>0</v>
      </c>
      <c r="BP121" t="str">
        <f t="shared" si="126"/>
        <v/>
      </c>
      <c r="BQ121">
        <f t="shared" si="127"/>
        <v>0</v>
      </c>
      <c r="BR121" t="str">
        <f t="shared" si="132"/>
        <v/>
      </c>
      <c r="CI121">
        <f t="shared" si="139"/>
        <v>0</v>
      </c>
      <c r="CJ121">
        <f t="shared" si="139"/>
        <v>0</v>
      </c>
      <c r="CK121">
        <f t="shared" si="139"/>
        <v>0</v>
      </c>
      <c r="CL121">
        <f t="shared" si="139"/>
        <v>0</v>
      </c>
      <c r="CM121">
        <f t="shared" si="139"/>
        <v>0</v>
      </c>
      <c r="CN121">
        <f t="shared" si="139"/>
        <v>0</v>
      </c>
      <c r="CO121">
        <f t="shared" si="139"/>
        <v>0</v>
      </c>
      <c r="CP121">
        <f t="shared" si="139"/>
        <v>0</v>
      </c>
      <c r="CQ121">
        <f t="shared" si="139"/>
        <v>0</v>
      </c>
      <c r="CR121">
        <f t="shared" si="139"/>
        <v>0</v>
      </c>
      <c r="CS121">
        <f t="shared" si="139"/>
        <v>0</v>
      </c>
      <c r="CT121">
        <f t="shared" si="139"/>
        <v>0</v>
      </c>
      <c r="DA121">
        <f t="shared" si="133"/>
        <v>0</v>
      </c>
      <c r="DB121">
        <f t="shared" si="133"/>
        <v>0</v>
      </c>
      <c r="DC121">
        <f t="shared" si="138"/>
        <v>0</v>
      </c>
      <c r="DD121">
        <f t="shared" si="138"/>
        <v>0</v>
      </c>
      <c r="DE121">
        <f t="shared" si="138"/>
        <v>0</v>
      </c>
      <c r="DF121">
        <f t="shared" si="138"/>
        <v>0</v>
      </c>
      <c r="DG121">
        <f t="shared" si="138"/>
        <v>0</v>
      </c>
      <c r="DH121">
        <f t="shared" si="138"/>
        <v>0</v>
      </c>
      <c r="DI121">
        <f t="shared" si="138"/>
        <v>0</v>
      </c>
      <c r="DJ121">
        <f t="shared" si="138"/>
        <v>0</v>
      </c>
      <c r="DK121">
        <f t="shared" si="138"/>
        <v>0</v>
      </c>
      <c r="DL121">
        <f t="shared" si="138"/>
        <v>0</v>
      </c>
    </row>
    <row r="122" spans="50:122" ht="14.25" customHeight="1">
      <c r="AX122">
        <v>115</v>
      </c>
      <c r="AY122" t="str">
        <f>IF(ISERROR(VLOOKUP($AX122,申込一覧表_女子!$AH$5:$AN$167,2,0)),"",VLOOKUP($AX122,申込一覧表_女子!$AH$5:$AN$167,2,0))</f>
        <v/>
      </c>
      <c r="AZ122" t="str">
        <f>IF(ISERROR(VLOOKUP($AX122,申込一覧表_女子!$AH$5:$AN$167,7,0)),"",VLOOKUP($AX122,申込一覧表_女子!$AH$5:$AN$167,7,0))</f>
        <v/>
      </c>
      <c r="BA122" t="str">
        <f>IF(ISERROR(VLOOKUP($AX122,申込一覧表_女子!$AO$5:$AP$167,2,0)),"",VLOOKUP($AX122,申込一覧表_女子!$AO$5:$AP$167,2,0))</f>
        <v/>
      </c>
      <c r="BB122" t="str">
        <f>IF(ISERROR(VLOOKUP($AX122,申込一覧表_女子!$AH$5:$AN$167,5,0)),"",VLOOKUP($AX122,申込一覧表_女子!$AH$5:$AN$167,5,0))</f>
        <v/>
      </c>
      <c r="BC122" t="str">
        <f>IF(ISERROR(VLOOKUP($AX122,申込一覧表_女子!$AH$5:$AO$167,9,0)),"",VLOOKUP($AX122,申込一覧表_女子!$AH$5:$AO$167,9,0))</f>
        <v/>
      </c>
      <c r="BD122">
        <f t="shared" si="136"/>
        <v>0</v>
      </c>
      <c r="BE122">
        <f t="shared" si="136"/>
        <v>0</v>
      </c>
      <c r="BF122">
        <f t="shared" si="136"/>
        <v>0</v>
      </c>
      <c r="BG122">
        <f t="shared" si="136"/>
        <v>0</v>
      </c>
      <c r="BH122">
        <f t="shared" si="136"/>
        <v>0</v>
      </c>
      <c r="BI122">
        <f t="shared" si="136"/>
        <v>0</v>
      </c>
      <c r="BJ122">
        <f t="shared" si="136"/>
        <v>0</v>
      </c>
      <c r="BK122">
        <f t="shared" si="136"/>
        <v>0</v>
      </c>
      <c r="BL122">
        <f t="shared" si="136"/>
        <v>0</v>
      </c>
      <c r="BM122">
        <f t="shared" si="136"/>
        <v>0</v>
      </c>
      <c r="BN122">
        <f t="shared" si="136"/>
        <v>0</v>
      </c>
      <c r="BO122">
        <f t="shared" si="136"/>
        <v>0</v>
      </c>
      <c r="BP122" t="str">
        <f t="shared" si="126"/>
        <v/>
      </c>
      <c r="BQ122">
        <f t="shared" si="127"/>
        <v>0</v>
      </c>
      <c r="BR122" t="str">
        <f t="shared" si="132"/>
        <v/>
      </c>
      <c r="CI122">
        <f t="shared" si="139"/>
        <v>0</v>
      </c>
      <c r="CJ122">
        <f t="shared" si="139"/>
        <v>0</v>
      </c>
      <c r="CK122">
        <f t="shared" si="139"/>
        <v>0</v>
      </c>
      <c r="CL122">
        <f t="shared" si="139"/>
        <v>0</v>
      </c>
      <c r="CM122">
        <f t="shared" si="139"/>
        <v>0</v>
      </c>
      <c r="CN122">
        <f t="shared" si="139"/>
        <v>0</v>
      </c>
      <c r="CO122">
        <f t="shared" si="139"/>
        <v>0</v>
      </c>
      <c r="CP122">
        <f t="shared" si="139"/>
        <v>0</v>
      </c>
      <c r="CQ122">
        <f t="shared" si="139"/>
        <v>0</v>
      </c>
      <c r="CR122">
        <f t="shared" si="139"/>
        <v>0</v>
      </c>
      <c r="CS122">
        <f t="shared" si="139"/>
        <v>0</v>
      </c>
      <c r="CT122">
        <f t="shared" si="139"/>
        <v>0</v>
      </c>
      <c r="DA122">
        <f t="shared" si="133"/>
        <v>0</v>
      </c>
      <c r="DB122">
        <f t="shared" si="133"/>
        <v>0</v>
      </c>
      <c r="DC122">
        <f t="shared" si="138"/>
        <v>0</v>
      </c>
      <c r="DD122">
        <f t="shared" si="138"/>
        <v>0</v>
      </c>
      <c r="DE122">
        <f t="shared" si="138"/>
        <v>0</v>
      </c>
      <c r="DF122">
        <f t="shared" si="138"/>
        <v>0</v>
      </c>
      <c r="DG122">
        <f t="shared" si="138"/>
        <v>0</v>
      </c>
      <c r="DH122">
        <f t="shared" si="138"/>
        <v>0</v>
      </c>
      <c r="DI122">
        <f t="shared" si="138"/>
        <v>0</v>
      </c>
      <c r="DJ122">
        <f t="shared" si="138"/>
        <v>0</v>
      </c>
      <c r="DK122">
        <f t="shared" si="138"/>
        <v>0</v>
      </c>
      <c r="DL122">
        <f t="shared" si="138"/>
        <v>0</v>
      </c>
    </row>
    <row r="123" spans="50:122" ht="14.25" customHeight="1">
      <c r="AX123">
        <v>116</v>
      </c>
      <c r="AY123" t="str">
        <f>IF(ISERROR(VLOOKUP($AX123,申込一覧表_女子!$AH$5:$AN$167,2,0)),"",VLOOKUP($AX123,申込一覧表_女子!$AH$5:$AN$167,2,0))</f>
        <v/>
      </c>
      <c r="AZ123" t="str">
        <f>IF(ISERROR(VLOOKUP($AX123,申込一覧表_女子!$AH$5:$AN$167,7,0)),"",VLOOKUP($AX123,申込一覧表_女子!$AH$5:$AN$167,7,0))</f>
        <v/>
      </c>
      <c r="BA123" t="str">
        <f>IF(ISERROR(VLOOKUP($AX123,申込一覧表_女子!$AO$5:$AP$167,2,0)),"",VLOOKUP($AX123,申込一覧表_女子!$AO$5:$AP$167,2,0))</f>
        <v/>
      </c>
      <c r="BB123" t="str">
        <f>IF(ISERROR(VLOOKUP($AX123,申込一覧表_女子!$AH$5:$AN$167,5,0)),"",VLOOKUP($AX123,申込一覧表_女子!$AH$5:$AN$167,5,0))</f>
        <v/>
      </c>
      <c r="BC123" t="str">
        <f>IF(ISERROR(VLOOKUP($AX123,申込一覧表_女子!$AH$5:$AO$167,9,0)),"",VLOOKUP($AX123,申込一覧表_女子!$AH$5:$AO$167,9,0))</f>
        <v/>
      </c>
      <c r="BD123">
        <f t="shared" ref="BD123:BO127" si="141">COUNTIF($AD$7:$AG$66,BD$5&amp;$AY123)</f>
        <v>0</v>
      </c>
      <c r="BE123">
        <f t="shared" si="141"/>
        <v>0</v>
      </c>
      <c r="BF123">
        <f t="shared" si="141"/>
        <v>0</v>
      </c>
      <c r="BG123">
        <f t="shared" si="141"/>
        <v>0</v>
      </c>
      <c r="BH123">
        <f t="shared" si="141"/>
        <v>0</v>
      </c>
      <c r="BI123">
        <f t="shared" si="141"/>
        <v>0</v>
      </c>
      <c r="BJ123">
        <f t="shared" si="141"/>
        <v>0</v>
      </c>
      <c r="BK123">
        <f t="shared" si="141"/>
        <v>0</v>
      </c>
      <c r="BL123">
        <f t="shared" si="141"/>
        <v>0</v>
      </c>
      <c r="BM123">
        <f t="shared" si="141"/>
        <v>0</v>
      </c>
      <c r="BN123">
        <f t="shared" si="141"/>
        <v>0</v>
      </c>
      <c r="BO123">
        <f t="shared" si="141"/>
        <v>0</v>
      </c>
      <c r="BP123" t="str">
        <f t="shared" si="126"/>
        <v/>
      </c>
      <c r="BQ123">
        <f t="shared" si="127"/>
        <v>0</v>
      </c>
      <c r="BR123" t="str">
        <f t="shared" si="132"/>
        <v/>
      </c>
      <c r="CI123">
        <f t="shared" si="139"/>
        <v>0</v>
      </c>
      <c r="CJ123">
        <f t="shared" si="139"/>
        <v>0</v>
      </c>
      <c r="CK123">
        <f t="shared" si="139"/>
        <v>0</v>
      </c>
      <c r="CL123">
        <f t="shared" si="139"/>
        <v>0</v>
      </c>
      <c r="CM123">
        <f t="shared" si="139"/>
        <v>0</v>
      </c>
      <c r="CN123">
        <f t="shared" si="139"/>
        <v>0</v>
      </c>
      <c r="CO123">
        <f t="shared" si="139"/>
        <v>0</v>
      </c>
      <c r="CP123">
        <f t="shared" si="139"/>
        <v>0</v>
      </c>
      <c r="CQ123">
        <f t="shared" si="139"/>
        <v>0</v>
      </c>
      <c r="CR123">
        <f t="shared" si="139"/>
        <v>0</v>
      </c>
      <c r="CS123">
        <f t="shared" si="139"/>
        <v>0</v>
      </c>
      <c r="CT123">
        <f t="shared" si="139"/>
        <v>0</v>
      </c>
      <c r="DA123">
        <f t="shared" si="133"/>
        <v>0</v>
      </c>
      <c r="DB123">
        <f t="shared" si="133"/>
        <v>0</v>
      </c>
      <c r="DC123">
        <f t="shared" si="138"/>
        <v>0</v>
      </c>
      <c r="DD123">
        <f t="shared" si="138"/>
        <v>0</v>
      </c>
      <c r="DE123">
        <f t="shared" si="138"/>
        <v>0</v>
      </c>
      <c r="DF123">
        <f t="shared" si="138"/>
        <v>0</v>
      </c>
      <c r="DG123">
        <f t="shared" si="138"/>
        <v>0</v>
      </c>
      <c r="DH123">
        <f t="shared" si="138"/>
        <v>0</v>
      </c>
      <c r="DI123">
        <f t="shared" si="138"/>
        <v>0</v>
      </c>
      <c r="DJ123">
        <f t="shared" si="138"/>
        <v>0</v>
      </c>
      <c r="DK123">
        <f t="shared" si="138"/>
        <v>0</v>
      </c>
      <c r="DL123">
        <f t="shared" si="138"/>
        <v>0</v>
      </c>
    </row>
    <row r="124" spans="50:122" ht="14.25" customHeight="1">
      <c r="AX124">
        <v>117</v>
      </c>
      <c r="AY124" t="str">
        <f>IF(ISERROR(VLOOKUP($AX124,申込一覧表_女子!$AH$5:$AN$167,2,0)),"",VLOOKUP($AX124,申込一覧表_女子!$AH$5:$AN$167,2,0))</f>
        <v/>
      </c>
      <c r="AZ124" t="str">
        <f>IF(ISERROR(VLOOKUP($AX124,申込一覧表_女子!$AH$5:$AN$167,7,0)),"",VLOOKUP($AX124,申込一覧表_女子!$AH$5:$AN$167,7,0))</f>
        <v/>
      </c>
      <c r="BA124" t="str">
        <f>IF(ISERROR(VLOOKUP($AX124,申込一覧表_女子!$AO$5:$AP$167,2,0)),"",VLOOKUP($AX124,申込一覧表_女子!$AO$5:$AP$167,2,0))</f>
        <v/>
      </c>
      <c r="BB124" t="str">
        <f>IF(ISERROR(VLOOKUP($AX124,申込一覧表_女子!$AH$5:$AN$167,5,0)),"",VLOOKUP($AX124,申込一覧表_女子!$AH$5:$AN$167,5,0))</f>
        <v/>
      </c>
      <c r="BC124" t="str">
        <f>IF(ISERROR(VLOOKUP($AX124,申込一覧表_女子!$AH$5:$AO$167,9,0)),"",VLOOKUP($AX124,申込一覧表_女子!$AH$5:$AO$167,9,0))</f>
        <v/>
      </c>
      <c r="BD124">
        <f t="shared" si="141"/>
        <v>0</v>
      </c>
      <c r="BE124">
        <f t="shared" si="141"/>
        <v>0</v>
      </c>
      <c r="BF124">
        <f t="shared" si="141"/>
        <v>0</v>
      </c>
      <c r="BG124">
        <f t="shared" si="141"/>
        <v>0</v>
      </c>
      <c r="BH124">
        <f t="shared" si="141"/>
        <v>0</v>
      </c>
      <c r="BI124">
        <f t="shared" si="141"/>
        <v>0</v>
      </c>
      <c r="BJ124">
        <f t="shared" si="141"/>
        <v>0</v>
      </c>
      <c r="BK124">
        <f t="shared" si="141"/>
        <v>0</v>
      </c>
      <c r="BL124">
        <f t="shared" si="141"/>
        <v>0</v>
      </c>
      <c r="BM124">
        <f t="shared" si="141"/>
        <v>0</v>
      </c>
      <c r="BN124">
        <f t="shared" si="141"/>
        <v>0</v>
      </c>
      <c r="BO124">
        <f t="shared" si="141"/>
        <v>0</v>
      </c>
      <c r="BP124" t="str">
        <f t="shared" si="126"/>
        <v/>
      </c>
      <c r="BQ124">
        <f t="shared" si="127"/>
        <v>0</v>
      </c>
      <c r="BR124" t="str">
        <f t="shared" si="132"/>
        <v/>
      </c>
      <c r="CI124">
        <f t="shared" si="139"/>
        <v>0</v>
      </c>
      <c r="CJ124">
        <f t="shared" si="139"/>
        <v>0</v>
      </c>
      <c r="CK124">
        <f t="shared" si="139"/>
        <v>0</v>
      </c>
      <c r="CL124">
        <f t="shared" si="139"/>
        <v>0</v>
      </c>
      <c r="CM124">
        <f t="shared" si="139"/>
        <v>0</v>
      </c>
      <c r="CN124">
        <f t="shared" si="139"/>
        <v>0</v>
      </c>
      <c r="CO124">
        <f t="shared" si="139"/>
        <v>0</v>
      </c>
      <c r="CP124">
        <f t="shared" si="139"/>
        <v>0</v>
      </c>
      <c r="CQ124">
        <f t="shared" si="139"/>
        <v>0</v>
      </c>
      <c r="CR124">
        <f t="shared" si="139"/>
        <v>0</v>
      </c>
      <c r="CS124">
        <f t="shared" si="139"/>
        <v>0</v>
      </c>
      <c r="CT124">
        <f t="shared" si="139"/>
        <v>0</v>
      </c>
      <c r="DA124">
        <f t="shared" si="133"/>
        <v>0</v>
      </c>
      <c r="DB124">
        <f t="shared" si="133"/>
        <v>0</v>
      </c>
      <c r="DC124">
        <f t="shared" si="138"/>
        <v>0</v>
      </c>
      <c r="DD124">
        <f t="shared" si="138"/>
        <v>0</v>
      </c>
      <c r="DE124">
        <f t="shared" si="138"/>
        <v>0</v>
      </c>
      <c r="DF124">
        <f t="shared" si="138"/>
        <v>0</v>
      </c>
      <c r="DG124">
        <f t="shared" si="138"/>
        <v>0</v>
      </c>
      <c r="DH124">
        <f t="shared" si="138"/>
        <v>0</v>
      </c>
      <c r="DI124">
        <f t="shared" si="138"/>
        <v>0</v>
      </c>
      <c r="DJ124">
        <f t="shared" si="138"/>
        <v>0</v>
      </c>
      <c r="DK124">
        <f t="shared" si="138"/>
        <v>0</v>
      </c>
      <c r="DL124">
        <f t="shared" si="138"/>
        <v>0</v>
      </c>
    </row>
    <row r="125" spans="50:122" ht="14.25" customHeight="1">
      <c r="AX125">
        <v>118</v>
      </c>
      <c r="AY125" t="str">
        <f>IF(ISERROR(VLOOKUP($AX125,申込一覧表_女子!$AH$5:$AN$167,2,0)),"",VLOOKUP($AX125,申込一覧表_女子!$AH$5:$AN$167,2,0))</f>
        <v/>
      </c>
      <c r="AZ125" t="str">
        <f>IF(ISERROR(VLOOKUP($AX125,申込一覧表_女子!$AH$5:$AN$167,7,0)),"",VLOOKUP($AX125,申込一覧表_女子!$AH$5:$AN$167,7,0))</f>
        <v/>
      </c>
      <c r="BA125" t="str">
        <f>IF(ISERROR(VLOOKUP($AX125,申込一覧表_女子!$AO$5:$AP$167,2,0)),"",VLOOKUP($AX125,申込一覧表_女子!$AO$5:$AP$167,2,0))</f>
        <v/>
      </c>
      <c r="BB125" t="str">
        <f>IF(ISERROR(VLOOKUP($AX125,申込一覧表_女子!$AH$5:$AN$167,5,0)),"",VLOOKUP($AX125,申込一覧表_女子!$AH$5:$AN$167,5,0))</f>
        <v/>
      </c>
      <c r="BC125" t="str">
        <f>IF(ISERROR(VLOOKUP($AX125,申込一覧表_女子!$AH$5:$AO$167,9,0)),"",VLOOKUP($AX125,申込一覧表_女子!$AH$5:$AO$167,9,0))</f>
        <v/>
      </c>
      <c r="BD125">
        <f t="shared" si="141"/>
        <v>0</v>
      </c>
      <c r="BE125">
        <f t="shared" si="141"/>
        <v>0</v>
      </c>
      <c r="BF125">
        <f t="shared" si="141"/>
        <v>0</v>
      </c>
      <c r="BG125">
        <f t="shared" si="141"/>
        <v>0</v>
      </c>
      <c r="BH125">
        <f t="shared" si="141"/>
        <v>0</v>
      </c>
      <c r="BI125">
        <f t="shared" si="141"/>
        <v>0</v>
      </c>
      <c r="BJ125">
        <f t="shared" si="141"/>
        <v>0</v>
      </c>
      <c r="BK125">
        <f t="shared" si="141"/>
        <v>0</v>
      </c>
      <c r="BL125">
        <f t="shared" si="141"/>
        <v>0</v>
      </c>
      <c r="BM125">
        <f t="shared" si="141"/>
        <v>0</v>
      </c>
      <c r="BN125">
        <f t="shared" si="141"/>
        <v>0</v>
      </c>
      <c r="BO125">
        <f t="shared" si="141"/>
        <v>0</v>
      </c>
      <c r="BP125" t="str">
        <f t="shared" si="126"/>
        <v/>
      </c>
      <c r="BQ125">
        <f t="shared" si="127"/>
        <v>0</v>
      </c>
      <c r="BR125" t="str">
        <f t="shared" si="132"/>
        <v/>
      </c>
      <c r="CI125">
        <f t="shared" si="139"/>
        <v>0</v>
      </c>
      <c r="CJ125">
        <f t="shared" si="139"/>
        <v>0</v>
      </c>
      <c r="CK125">
        <f t="shared" si="139"/>
        <v>0</v>
      </c>
      <c r="CL125">
        <f t="shared" si="139"/>
        <v>0</v>
      </c>
      <c r="CM125">
        <f t="shared" si="139"/>
        <v>0</v>
      </c>
      <c r="CN125">
        <f t="shared" si="139"/>
        <v>0</v>
      </c>
      <c r="CO125">
        <f t="shared" si="139"/>
        <v>0</v>
      </c>
      <c r="CP125">
        <f t="shared" si="139"/>
        <v>0</v>
      </c>
      <c r="CQ125">
        <f t="shared" si="139"/>
        <v>0</v>
      </c>
      <c r="CR125">
        <f t="shared" si="139"/>
        <v>0</v>
      </c>
      <c r="CS125">
        <f t="shared" si="139"/>
        <v>0</v>
      </c>
      <c r="CT125">
        <f t="shared" si="139"/>
        <v>0</v>
      </c>
      <c r="DA125">
        <f t="shared" si="133"/>
        <v>0</v>
      </c>
      <c r="DB125">
        <f t="shared" si="133"/>
        <v>0</v>
      </c>
      <c r="DC125">
        <f t="shared" si="138"/>
        <v>0</v>
      </c>
      <c r="DD125">
        <f t="shared" si="138"/>
        <v>0</v>
      </c>
      <c r="DE125">
        <f t="shared" si="138"/>
        <v>0</v>
      </c>
      <c r="DF125">
        <f t="shared" si="138"/>
        <v>0</v>
      </c>
      <c r="DG125">
        <f t="shared" si="138"/>
        <v>0</v>
      </c>
      <c r="DH125">
        <f t="shared" si="138"/>
        <v>0</v>
      </c>
      <c r="DI125">
        <f t="shared" si="138"/>
        <v>0</v>
      </c>
      <c r="DJ125">
        <f t="shared" si="138"/>
        <v>0</v>
      </c>
      <c r="DK125">
        <f t="shared" si="138"/>
        <v>0</v>
      </c>
      <c r="DL125">
        <f t="shared" si="138"/>
        <v>0</v>
      </c>
    </row>
    <row r="126" spans="50:122" ht="14.25" customHeight="1">
      <c r="AX126">
        <v>119</v>
      </c>
      <c r="AY126" t="str">
        <f>IF(ISERROR(VLOOKUP($AX126,申込一覧表_女子!$AH$5:$AN$167,2,0)),"",VLOOKUP($AX126,申込一覧表_女子!$AH$5:$AN$167,2,0))</f>
        <v/>
      </c>
      <c r="AZ126" t="str">
        <f>IF(ISERROR(VLOOKUP($AX126,申込一覧表_女子!$AH$5:$AN$167,7,0)),"",VLOOKUP($AX126,申込一覧表_女子!$AH$5:$AN$167,7,0))</f>
        <v/>
      </c>
      <c r="BA126" t="str">
        <f>IF(ISERROR(VLOOKUP($AX126,申込一覧表_女子!$AO$5:$AP$167,2,0)),"",VLOOKUP($AX126,申込一覧表_女子!$AO$5:$AP$167,2,0))</f>
        <v/>
      </c>
      <c r="BB126" t="str">
        <f>IF(ISERROR(VLOOKUP($AX126,申込一覧表_女子!$AH$5:$AN$167,5,0)),"",VLOOKUP($AX126,申込一覧表_女子!$AH$5:$AN$167,5,0))</f>
        <v/>
      </c>
      <c r="BC126" t="str">
        <f>IF(ISERROR(VLOOKUP($AX126,申込一覧表_女子!$AH$5:$AO$167,9,0)),"",VLOOKUP($AX126,申込一覧表_女子!$AH$5:$AO$167,9,0))</f>
        <v/>
      </c>
      <c r="BD126">
        <f t="shared" si="141"/>
        <v>0</v>
      </c>
      <c r="BE126">
        <f t="shared" si="141"/>
        <v>0</v>
      </c>
      <c r="BF126">
        <f t="shared" si="141"/>
        <v>0</v>
      </c>
      <c r="BG126">
        <f t="shared" si="141"/>
        <v>0</v>
      </c>
      <c r="BH126">
        <f t="shared" si="141"/>
        <v>0</v>
      </c>
      <c r="BI126">
        <f t="shared" si="141"/>
        <v>0</v>
      </c>
      <c r="BJ126">
        <f t="shared" si="141"/>
        <v>0</v>
      </c>
      <c r="BK126">
        <f t="shared" si="141"/>
        <v>0</v>
      </c>
      <c r="BL126">
        <f t="shared" si="141"/>
        <v>0</v>
      </c>
      <c r="BM126">
        <f t="shared" si="141"/>
        <v>0</v>
      </c>
      <c r="BN126">
        <f t="shared" si="141"/>
        <v>0</v>
      </c>
      <c r="BO126">
        <f t="shared" si="141"/>
        <v>0</v>
      </c>
      <c r="BP126" t="str">
        <f t="shared" si="126"/>
        <v/>
      </c>
      <c r="BQ126">
        <f t="shared" si="127"/>
        <v>0</v>
      </c>
      <c r="BR126" t="str">
        <f t="shared" si="132"/>
        <v/>
      </c>
      <c r="CI126">
        <f t="shared" si="139"/>
        <v>0</v>
      </c>
      <c r="CJ126">
        <f t="shared" si="139"/>
        <v>0</v>
      </c>
      <c r="CK126">
        <f t="shared" si="139"/>
        <v>0</v>
      </c>
      <c r="CL126">
        <f t="shared" si="139"/>
        <v>0</v>
      </c>
      <c r="CM126">
        <f t="shared" si="139"/>
        <v>0</v>
      </c>
      <c r="CN126">
        <f t="shared" si="139"/>
        <v>0</v>
      </c>
      <c r="CO126">
        <f t="shared" si="139"/>
        <v>0</v>
      </c>
      <c r="CP126">
        <f t="shared" si="139"/>
        <v>0</v>
      </c>
      <c r="CQ126">
        <f t="shared" si="139"/>
        <v>0</v>
      </c>
      <c r="CR126">
        <f t="shared" si="139"/>
        <v>0</v>
      </c>
      <c r="CS126">
        <f t="shared" si="139"/>
        <v>0</v>
      </c>
      <c r="CT126">
        <f t="shared" si="139"/>
        <v>0</v>
      </c>
      <c r="DA126">
        <f t="shared" si="133"/>
        <v>0</v>
      </c>
      <c r="DB126">
        <f t="shared" si="133"/>
        <v>0</v>
      </c>
      <c r="DC126">
        <f t="shared" si="138"/>
        <v>0</v>
      </c>
      <c r="DD126">
        <f t="shared" si="138"/>
        <v>0</v>
      </c>
      <c r="DE126">
        <f t="shared" si="138"/>
        <v>0</v>
      </c>
      <c r="DF126">
        <f t="shared" si="138"/>
        <v>0</v>
      </c>
      <c r="DG126">
        <f t="shared" si="138"/>
        <v>0</v>
      </c>
      <c r="DH126">
        <f t="shared" si="138"/>
        <v>0</v>
      </c>
      <c r="DI126">
        <f t="shared" si="138"/>
        <v>0</v>
      </c>
      <c r="DJ126">
        <f t="shared" si="138"/>
        <v>0</v>
      </c>
      <c r="DK126">
        <f t="shared" si="138"/>
        <v>0</v>
      </c>
      <c r="DL126">
        <f t="shared" si="138"/>
        <v>0</v>
      </c>
    </row>
    <row r="127" spans="50:122" ht="14.25" customHeight="1">
      <c r="AX127">
        <v>120</v>
      </c>
      <c r="AY127" t="str">
        <f>IF(ISERROR(VLOOKUP($AX127,申込一覧表_女子!$AH$5:$AN$167,2,0)),"",VLOOKUP($AX127,申込一覧表_女子!$AH$5:$AN$167,2,0))</f>
        <v/>
      </c>
      <c r="AZ127" t="str">
        <f>IF(ISERROR(VLOOKUP($AX127,申込一覧表_女子!$AH$5:$AN$167,7,0)),"",VLOOKUP($AX127,申込一覧表_女子!$AH$5:$AN$167,7,0))</f>
        <v/>
      </c>
      <c r="BA127" t="str">
        <f>IF(ISERROR(VLOOKUP($AX127,申込一覧表_女子!$AO$5:$AP$167,2,0)),"",VLOOKUP($AX127,申込一覧表_女子!$AO$5:$AP$167,2,0))</f>
        <v/>
      </c>
      <c r="BB127" t="str">
        <f>IF(ISERROR(VLOOKUP($AX127,申込一覧表_女子!$AH$5:$AN$167,5,0)),"",VLOOKUP($AX127,申込一覧表_女子!$AH$5:$AN$167,5,0))</f>
        <v/>
      </c>
      <c r="BC127" t="str">
        <f>IF(ISERROR(VLOOKUP($AX127,申込一覧表_女子!$AH$5:$AO$167,9,0)),"",VLOOKUP($AX127,申込一覧表_女子!$AH$5:$AO$167,9,0))</f>
        <v/>
      </c>
      <c r="BD127">
        <f t="shared" si="141"/>
        <v>0</v>
      </c>
      <c r="BE127">
        <f t="shared" si="141"/>
        <v>0</v>
      </c>
      <c r="BF127">
        <f t="shared" si="141"/>
        <v>0</v>
      </c>
      <c r="BG127">
        <f t="shared" si="141"/>
        <v>0</v>
      </c>
      <c r="BH127">
        <f t="shared" si="141"/>
        <v>0</v>
      </c>
      <c r="BI127">
        <f t="shared" si="141"/>
        <v>0</v>
      </c>
      <c r="BJ127">
        <f t="shared" si="141"/>
        <v>0</v>
      </c>
      <c r="BK127">
        <f t="shared" si="141"/>
        <v>0</v>
      </c>
      <c r="BL127">
        <f t="shared" si="141"/>
        <v>0</v>
      </c>
      <c r="BM127">
        <f t="shared" si="141"/>
        <v>0</v>
      </c>
      <c r="BN127">
        <f t="shared" si="141"/>
        <v>0</v>
      </c>
      <c r="BO127">
        <f t="shared" si="141"/>
        <v>0</v>
      </c>
      <c r="BP127" t="str">
        <f t="shared" si="126"/>
        <v/>
      </c>
      <c r="BQ127">
        <f t="shared" si="127"/>
        <v>0</v>
      </c>
      <c r="BR127" t="str">
        <f t="shared" si="132"/>
        <v/>
      </c>
      <c r="CI127">
        <f t="shared" si="139"/>
        <v>0</v>
      </c>
      <c r="CJ127">
        <f t="shared" si="139"/>
        <v>0</v>
      </c>
      <c r="CK127">
        <f t="shared" si="139"/>
        <v>0</v>
      </c>
      <c r="CL127">
        <f t="shared" si="139"/>
        <v>0</v>
      </c>
      <c r="CM127">
        <f t="shared" si="139"/>
        <v>0</v>
      </c>
      <c r="CN127">
        <f t="shared" si="139"/>
        <v>0</v>
      </c>
      <c r="CO127">
        <f t="shared" si="139"/>
        <v>0</v>
      </c>
      <c r="CP127">
        <f t="shared" si="139"/>
        <v>0</v>
      </c>
      <c r="CQ127">
        <f t="shared" si="139"/>
        <v>0</v>
      </c>
      <c r="CR127">
        <f t="shared" si="139"/>
        <v>0</v>
      </c>
      <c r="CS127">
        <f t="shared" si="139"/>
        <v>0</v>
      </c>
      <c r="CT127">
        <f t="shared" si="139"/>
        <v>0</v>
      </c>
      <c r="DA127">
        <f t="shared" si="133"/>
        <v>0</v>
      </c>
      <c r="DB127">
        <f t="shared" si="133"/>
        <v>0</v>
      </c>
      <c r="DC127">
        <f t="shared" si="138"/>
        <v>0</v>
      </c>
      <c r="DD127">
        <f t="shared" si="138"/>
        <v>0</v>
      </c>
      <c r="DE127">
        <f t="shared" si="138"/>
        <v>0</v>
      </c>
      <c r="DF127">
        <f t="shared" si="138"/>
        <v>0</v>
      </c>
      <c r="DG127">
        <f t="shared" si="138"/>
        <v>0</v>
      </c>
      <c r="DH127">
        <f t="shared" si="138"/>
        <v>0</v>
      </c>
      <c r="DI127">
        <f t="shared" si="138"/>
        <v>0</v>
      </c>
      <c r="DJ127">
        <f t="shared" si="138"/>
        <v>0</v>
      </c>
      <c r="DK127">
        <f t="shared" si="138"/>
        <v>0</v>
      </c>
      <c r="DL127">
        <f t="shared" si="138"/>
        <v>0</v>
      </c>
    </row>
  </sheetData>
  <sheetProtection selectLockedCells="1"/>
  <mergeCells count="9">
    <mergeCell ref="AO4:AR4"/>
    <mergeCell ref="Y4:AC4"/>
    <mergeCell ref="T4:X4"/>
    <mergeCell ref="R4:R5"/>
    <mergeCell ref="A1:H1"/>
    <mergeCell ref="I1:J1"/>
    <mergeCell ref="AD4:AG4"/>
    <mergeCell ref="AM4:AN4"/>
    <mergeCell ref="AH4:AL4"/>
  </mergeCells>
  <phoneticPr fontId="2"/>
  <conditionalFormatting sqref="C27:C28 C49:C78">
    <cfRule type="expression" dxfId="2" priority="5" stopIfTrue="1">
      <formula>AN27&gt;2</formula>
    </cfRule>
  </conditionalFormatting>
  <conditionalFormatting sqref="G7:J78">
    <cfRule type="expression" dxfId="1" priority="7" stopIfTrue="1">
      <formula>AND(G7&lt;&gt;"",AH7&gt;1)</formula>
    </cfRule>
    <cfRule type="expression" dxfId="0" priority="8" stopIfTrue="1">
      <formula>#REF!=1</formula>
    </cfRule>
  </conditionalFormatting>
  <dataValidations xWindow="924" yWindow="309" count="10">
    <dataValidation type="list" allowBlank="1" showInputMessage="1" showErrorMessage="1" promptTitle="リレー泳者" prompt="リレーの泳者を選択して下さい。_x000a_（個人種目出場者のみ選択可能です。）" sqref="G27:J28 G49:J78" xr:uid="{00000000-0002-0000-0200-000000000000}">
      <formula1>$AY$7:$AY$127</formula1>
    </dataValidation>
    <dataValidation allowBlank="1" showInputMessage="1" showErrorMessage="1" prompt="入力不要" sqref="L7:M78 A7:C78" xr:uid="{00000000-0002-0000-0200-000001000000}"/>
    <dataValidation imeMode="off" allowBlank="1" showInputMessage="1" showErrorMessage="1" promptTitle="エントリータイム入力" prompt="例　30秒45　→　30.45_x000a_１分13秒32 → 113.32" sqref="F27:F28 F49:F78" xr:uid="{00000000-0002-0000-0200-000002000000}"/>
    <dataValidation type="list" allowBlank="1" showInputMessage="1" showErrorMessage="1" promptTitle="種目選択" prompt="種目を選択して下さい。" sqref="D27:D28 D49:D78" xr:uid="{00000000-0002-0000-0200-000003000000}">
      <formula1>$AT$7:$AT$9</formula1>
    </dataValidation>
    <dataValidation type="list" allowBlank="1" showInputMessage="1" showErrorMessage="1" promptTitle="リレー泳者" prompt="リレーの泳者を選択して下さい。_x000a_（個人種目出場者のみ選択可能です。）" sqref="H7:J26" xr:uid="{25B8B3DE-E841-4618-B9CF-F05164F304D0}">
      <formula1>$CD$7:$CD$127</formula1>
    </dataValidation>
    <dataValidation type="list" allowBlank="1" showInputMessage="1" showErrorMessage="1" promptTitle="リレー泳者" prompt="リレーの泳者を選択して下さい。_x000a_（個人種目出場者のみ選択可能です。）" sqref="G7:G26" xr:uid="{90E205BC-4B7B-4D03-A2B6-96FDE88D121C}">
      <formula1>$CD$7:$CD$107</formula1>
    </dataValidation>
    <dataValidation type="list" allowBlank="1" showInputMessage="1" showErrorMessage="1" promptTitle="リレー泳者" prompt="リレーの泳者を選択して下さい。_x000a_（個人種目出場者のみ選択可能です。）" sqref="G29:J48" xr:uid="{D945AF3F-4ECD-49B7-AA4C-CAC0C363A306}">
      <formula1>$CV$7:$CV$127</formula1>
    </dataValidation>
    <dataValidation allowBlank="1" showErrorMessage="1" sqref="E7:E78" xr:uid="{4D13F525-CC21-4A43-AA92-CBF0E1B2FAAB}"/>
    <dataValidation imeMode="off" allowBlank="1" showInputMessage="1" showErrorMessage="1" promptTitle="エントリータイム入力" prompt="例　30秒45　→　30.45_x000a_１分13秒32 → 113.32_x000a_※入力必須" sqref="F7:F26 F29:F48" xr:uid="{9B5E2993-6D5E-4553-B700-08044E38B534}"/>
    <dataValidation type="list" allowBlank="1" showInputMessage="1" showErrorMessage="1" promptTitle="リレー種目選択" prompt="リレー種目を選択してください。" sqref="D7:D26 D29:D48" xr:uid="{36294588-66A4-4EED-9D15-BFB319821675}">
      <formula1>"フリッパーリレー,大学対抗"</formula1>
    </dataValidation>
  </dataValidations>
  <printOptions horizontalCentered="1"/>
  <pageMargins left="0.47244094488188981" right="0.47244094488188981" top="0.59055118110236227" bottom="0.39370078740157483" header="0.51181102362204722" footer="0.51181102362204722"/>
  <pageSetup paperSize="9" scale="85" orientation="portrait" blackAndWhite="1" horizontalDpi="4294967292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C2"/>
  <sheetViews>
    <sheetView workbookViewId="0">
      <selection activeCell="A33" sqref="A33"/>
    </sheetView>
  </sheetViews>
  <sheetFormatPr defaultRowHeight="12"/>
  <cols>
    <col min="1" max="1" width="45.7109375" customWidth="1"/>
    <col min="2" max="2" width="12" customWidth="1"/>
    <col min="3" max="3" width="24.7109375" customWidth="1"/>
    <col min="4" max="4" width="20.85546875" bestFit="1" customWidth="1"/>
    <col min="5" max="5" width="10.7109375" customWidth="1"/>
    <col min="6" max="6" width="20.85546875" bestFit="1" customWidth="1"/>
    <col min="7" max="7" width="10.7109375" customWidth="1"/>
    <col min="8" max="8" width="20.85546875" bestFit="1" customWidth="1"/>
    <col min="9" max="9" width="10.7109375" customWidth="1"/>
  </cols>
  <sheetData>
    <row r="1" spans="1:3">
      <c r="A1" t="s">
        <v>68</v>
      </c>
      <c r="B1" t="s">
        <v>69</v>
      </c>
      <c r="C1" t="s">
        <v>70</v>
      </c>
    </row>
    <row r="2" spans="1:3">
      <c r="A2" t="str">
        <f>申込書!B1</f>
        <v>第27回全日本スポーツダイビング室内選手権大会</v>
      </c>
      <c r="B2" s="32">
        <v>40571</v>
      </c>
      <c r="C2" t="s">
        <v>120</v>
      </c>
    </row>
  </sheetData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M3"/>
  <sheetViews>
    <sheetView topLeftCell="B1" workbookViewId="0">
      <selection activeCell="H17" sqref="H17"/>
    </sheetView>
  </sheetViews>
  <sheetFormatPr defaultRowHeight="12"/>
  <cols>
    <col min="2" max="2" width="7.85546875" customWidth="1"/>
    <col min="3" max="3" width="14.7109375" customWidth="1"/>
    <col min="4" max="4" width="41.7109375" customWidth="1"/>
    <col min="5" max="5" width="15.7109375" customWidth="1"/>
    <col min="6" max="6" width="12.140625" customWidth="1"/>
    <col min="7" max="7" width="13.7109375" customWidth="1"/>
    <col min="8" max="13" width="13.140625" customWidth="1"/>
    <col min="23" max="24" width="25.42578125" bestFit="1" customWidth="1"/>
    <col min="25" max="25" width="29.85546875" bestFit="1" customWidth="1"/>
    <col min="26" max="26" width="23.140625" bestFit="1" customWidth="1"/>
    <col min="27" max="27" width="27.7109375" bestFit="1" customWidth="1"/>
    <col min="28" max="28" width="9.7109375" bestFit="1" customWidth="1"/>
  </cols>
  <sheetData>
    <row r="1" spans="1:39">
      <c r="K1" t="s">
        <v>208</v>
      </c>
      <c r="N1" t="s">
        <v>209</v>
      </c>
      <c r="Q1" t="s">
        <v>160</v>
      </c>
      <c r="T1" t="s">
        <v>166</v>
      </c>
      <c r="W1" t="s">
        <v>131</v>
      </c>
      <c r="Z1" t="s">
        <v>210</v>
      </c>
      <c r="AC1" t="s">
        <v>231</v>
      </c>
    </row>
    <row r="2" spans="1:39">
      <c r="A2" t="s">
        <v>44</v>
      </c>
      <c r="B2" t="s">
        <v>37</v>
      </c>
      <c r="C2" t="s">
        <v>38</v>
      </c>
      <c r="D2" t="s">
        <v>10</v>
      </c>
      <c r="E2" t="s">
        <v>41</v>
      </c>
      <c r="F2" t="s">
        <v>39</v>
      </c>
      <c r="G2" t="s">
        <v>40</v>
      </c>
      <c r="H2" t="s">
        <v>42</v>
      </c>
      <c r="I2" t="s">
        <v>43</v>
      </c>
      <c r="J2" t="s">
        <v>159</v>
      </c>
      <c r="K2" t="s">
        <v>126</v>
      </c>
      <c r="L2" t="s">
        <v>127</v>
      </c>
      <c r="M2" t="s">
        <v>22</v>
      </c>
      <c r="N2" t="s">
        <v>126</v>
      </c>
      <c r="O2" t="s">
        <v>127</v>
      </c>
      <c r="P2" t="s">
        <v>22</v>
      </c>
      <c r="Q2" t="s">
        <v>126</v>
      </c>
      <c r="R2" t="s">
        <v>127</v>
      </c>
      <c r="S2" t="s">
        <v>22</v>
      </c>
      <c r="T2" t="s">
        <v>126</v>
      </c>
      <c r="U2" t="s">
        <v>127</v>
      </c>
      <c r="V2" t="s">
        <v>22</v>
      </c>
      <c r="W2" t="s">
        <v>170</v>
      </c>
      <c r="X2" t="s">
        <v>171</v>
      </c>
      <c r="Y2" t="s">
        <v>173</v>
      </c>
      <c r="Z2" t="s">
        <v>160</v>
      </c>
      <c r="AA2" t="s">
        <v>166</v>
      </c>
      <c r="AB2" t="s">
        <v>22</v>
      </c>
      <c r="AC2">
        <v>140</v>
      </c>
      <c r="AD2">
        <v>150</v>
      </c>
      <c r="AE2" t="s">
        <v>256</v>
      </c>
      <c r="AF2" t="s">
        <v>232</v>
      </c>
      <c r="AG2" t="s">
        <v>233</v>
      </c>
      <c r="AH2" t="s">
        <v>234</v>
      </c>
      <c r="AI2" t="s">
        <v>235</v>
      </c>
      <c r="AJ2" t="s">
        <v>236</v>
      </c>
      <c r="AK2" t="s">
        <v>242</v>
      </c>
      <c r="AL2" t="s">
        <v>244</v>
      </c>
    </row>
    <row r="3" spans="1:39">
      <c r="B3" s="25">
        <f>申込書!AA5</f>
        <v>13005</v>
      </c>
      <c r="C3">
        <f>申込書!C7</f>
        <v>0</v>
      </c>
      <c r="D3">
        <f>申込書!C9</f>
        <v>0</v>
      </c>
      <c r="E3">
        <f>申込書!C6</f>
        <v>0</v>
      </c>
      <c r="F3">
        <f>申込書!C13</f>
        <v>0</v>
      </c>
      <c r="G3">
        <f>申込書!C12</f>
        <v>0</v>
      </c>
      <c r="H3">
        <f>申込書!F18</f>
        <v>0</v>
      </c>
      <c r="I3">
        <f>申込書!P18</f>
        <v>0</v>
      </c>
      <c r="J3">
        <f>申込書!F19</f>
        <v>0</v>
      </c>
      <c r="K3">
        <f>申込書!E34</f>
        <v>0</v>
      </c>
      <c r="L3">
        <f>申込書!E33</f>
        <v>0</v>
      </c>
      <c r="M3">
        <f>申込書!E35</f>
        <v>0</v>
      </c>
      <c r="N3">
        <f>申込書!E38</f>
        <v>0</v>
      </c>
      <c r="O3">
        <f>申込書!E37</f>
        <v>0</v>
      </c>
      <c r="P3">
        <f>申込書!E39</f>
        <v>0</v>
      </c>
      <c r="Q3">
        <f>申込書!R34</f>
        <v>0</v>
      </c>
      <c r="R3">
        <f>申込書!R33</f>
        <v>0</v>
      </c>
      <c r="S3">
        <f>申込書!R35</f>
        <v>0</v>
      </c>
      <c r="T3">
        <f>申込書!R38</f>
        <v>0</v>
      </c>
      <c r="U3">
        <f>申込書!R37</f>
        <v>0</v>
      </c>
      <c r="V3">
        <f>申込書!R39</f>
        <v>0</v>
      </c>
      <c r="W3">
        <f>申込書!F42</f>
        <v>0</v>
      </c>
      <c r="X3">
        <f>申込書!L42</f>
        <v>0</v>
      </c>
      <c r="Y3">
        <f>SUM(W3:X3)</f>
        <v>0</v>
      </c>
      <c r="Z3" s="52">
        <f>申込書!Q47</f>
        <v>0</v>
      </c>
      <c r="AA3" s="52">
        <f>申込書!Q48</f>
        <v>0</v>
      </c>
      <c r="AB3" s="52">
        <f>SUM(Z3:AA3)</f>
        <v>0</v>
      </c>
      <c r="AC3">
        <f>申込一覧表_女子!BT20+申込一覧表_男子!BR20</f>
        <v>0</v>
      </c>
      <c r="AD3">
        <f>申込一覧表_女子!BR21+申込一覧表_男子!BR21</f>
        <v>0</v>
      </c>
      <c r="AE3">
        <f>申込一覧表_女子!BR22+申込一覧表_男子!BR22</f>
        <v>0</v>
      </c>
      <c r="AF3">
        <f>申込一覧表_女子!BR23+申込一覧表_男子!BR23</f>
        <v>0</v>
      </c>
      <c r="AG3">
        <f>申込一覧表_女子!BR24+申込一覧表_男子!BR24</f>
        <v>0</v>
      </c>
      <c r="AH3">
        <f>申込一覧表_女子!BR25+申込一覧表_男子!BR25</f>
        <v>0</v>
      </c>
      <c r="AI3">
        <f>申込一覧表_女子!BR26+申込一覧表_男子!BR26</f>
        <v>0</v>
      </c>
      <c r="AJ3">
        <f>申込一覧表_女子!BR27+申込一覧表_男子!BR27</f>
        <v>0</v>
      </c>
      <c r="AK3">
        <f>申込一覧表_女子!BR28+申込一覧表_男子!BR28</f>
        <v>0</v>
      </c>
      <c r="AL3">
        <f>申込一覧表_女子!BR29+申込一覧表_男子!BR29</f>
        <v>0</v>
      </c>
      <c r="AM3">
        <f>SUM(AC3:AL3)</f>
        <v>0</v>
      </c>
    </row>
  </sheetData>
  <phoneticPr fontId="2"/>
  <pageMargins left="0.75" right="0.75" top="1" bottom="1" header="0.51200000000000001" footer="0.51200000000000001"/>
  <pageSetup paperSize="9" orientation="portrait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E2"/>
  <sheetViews>
    <sheetView workbookViewId="0">
      <selection activeCell="H17" sqref="H17"/>
    </sheetView>
  </sheetViews>
  <sheetFormatPr defaultRowHeight="12"/>
  <cols>
    <col min="2" max="2" width="26.5703125" customWidth="1"/>
    <col min="3" max="3" width="11.85546875" customWidth="1"/>
    <col min="4" max="5" width="15.5703125" customWidth="1"/>
  </cols>
  <sheetData>
    <row r="1" spans="1:5">
      <c r="A1" t="s">
        <v>47</v>
      </c>
      <c r="B1" t="s">
        <v>240</v>
      </c>
      <c r="C1" t="s">
        <v>48</v>
      </c>
      <c r="D1" t="s">
        <v>49</v>
      </c>
      <c r="E1" t="s">
        <v>50</v>
      </c>
    </row>
    <row r="2" spans="1:5">
      <c r="A2" s="25">
        <f>申込書!$AA$5</f>
        <v>13005</v>
      </c>
      <c r="B2">
        <f>申込書!C7</f>
        <v>0</v>
      </c>
      <c r="C2">
        <f>申込書!C7</f>
        <v>0</v>
      </c>
      <c r="D2">
        <f>申込書!C6</f>
        <v>0</v>
      </c>
      <c r="E2">
        <f>申込書!C6</f>
        <v>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J143"/>
  <sheetViews>
    <sheetView workbookViewId="0">
      <selection activeCell="H17" sqref="H17"/>
    </sheetView>
  </sheetViews>
  <sheetFormatPr defaultRowHeight="12"/>
  <cols>
    <col min="1" max="1" width="7.28515625" customWidth="1"/>
    <col min="2" max="2" width="4.85546875" customWidth="1"/>
    <col min="3" max="3" width="14" customWidth="1"/>
    <col min="4" max="4" width="13.42578125" customWidth="1"/>
    <col min="5" max="5" width="12.7109375" customWidth="1"/>
    <col min="6" max="6" width="6.7109375" bestFit="1" customWidth="1"/>
    <col min="7" max="7" width="7.7109375" customWidth="1"/>
  </cols>
  <sheetData>
    <row r="1" spans="1:10" s="15" customFormat="1">
      <c r="A1" s="15" t="s">
        <v>51</v>
      </c>
      <c r="B1" s="15" t="s">
        <v>52</v>
      </c>
      <c r="C1" s="15" t="s">
        <v>57</v>
      </c>
      <c r="D1" s="15" t="s">
        <v>53</v>
      </c>
      <c r="E1" s="15" t="s">
        <v>3</v>
      </c>
      <c r="F1" s="15" t="s">
        <v>18</v>
      </c>
      <c r="G1" s="15" t="s">
        <v>54</v>
      </c>
      <c r="H1" s="15" t="s">
        <v>55</v>
      </c>
      <c r="I1" s="15" t="s">
        <v>56</v>
      </c>
      <c r="J1" s="15" t="s">
        <v>58</v>
      </c>
    </row>
    <row r="2" spans="1:10">
      <c r="A2" t="str">
        <f>IF(申込一覧表_女子!E6="","",申込一覧表_女子!AH6)</f>
        <v/>
      </c>
      <c r="B2">
        <v>5</v>
      </c>
      <c r="C2" t="str">
        <f>申込一覧表_女子!AN6</f>
        <v xml:space="preserve">  </v>
      </c>
      <c r="D2" t="str">
        <f>申込一覧表_女子!AM6</f>
        <v xml:space="preserve"> </v>
      </c>
      <c r="E2" s="32">
        <f>申込一覧表_女子!D6</f>
        <v>0</v>
      </c>
      <c r="F2" t="str">
        <f>申込一覧表_女子!R6</f>
        <v/>
      </c>
      <c r="G2" t="str">
        <f>申込一覧表_女子!T6</f>
        <v/>
      </c>
      <c r="I2">
        <f>申込一覧表_女子!BC6</f>
        <v>0</v>
      </c>
      <c r="J2" s="25">
        <f>申込書!$AA$5</f>
        <v>13005</v>
      </c>
    </row>
    <row r="3" spans="1:10">
      <c r="A3" t="str">
        <f>IF(申込一覧表_女子!E7="","",申込一覧表_女子!AH7)</f>
        <v/>
      </c>
      <c r="B3">
        <v>5</v>
      </c>
      <c r="C3" t="str">
        <f>申込一覧表_女子!AN7</f>
        <v xml:space="preserve">  </v>
      </c>
      <c r="D3" t="str">
        <f>申込一覧表_女子!AM7</f>
        <v xml:space="preserve"> </v>
      </c>
      <c r="E3" s="32">
        <f>申込一覧表_女子!D7</f>
        <v>0</v>
      </c>
      <c r="F3" t="str">
        <f>申込一覧表_女子!R7</f>
        <v/>
      </c>
      <c r="G3" t="str">
        <f>申込一覧表_女子!T7</f>
        <v/>
      </c>
      <c r="I3">
        <f>申込一覧表_女子!BC7</f>
        <v>0</v>
      </c>
      <c r="J3" s="25">
        <f>申込書!$AA$5</f>
        <v>13005</v>
      </c>
    </row>
    <row r="4" spans="1:10">
      <c r="A4" t="str">
        <f>IF(申込一覧表_女子!E8="","",申込一覧表_女子!AH8)</f>
        <v/>
      </c>
      <c r="B4">
        <v>5</v>
      </c>
      <c r="C4" t="str">
        <f>申込一覧表_女子!AN8</f>
        <v xml:space="preserve">  </v>
      </c>
      <c r="D4" t="str">
        <f>申込一覧表_女子!AM8</f>
        <v xml:space="preserve"> </v>
      </c>
      <c r="E4" s="32">
        <f>申込一覧表_女子!D8</f>
        <v>0</v>
      </c>
      <c r="F4" t="str">
        <f>申込一覧表_女子!R8</f>
        <v/>
      </c>
      <c r="G4" t="str">
        <f>申込一覧表_女子!T8</f>
        <v/>
      </c>
      <c r="I4">
        <f>申込一覧表_女子!BC8</f>
        <v>0</v>
      </c>
      <c r="J4" s="25">
        <f>申込書!$AA$5</f>
        <v>13005</v>
      </c>
    </row>
    <row r="5" spans="1:10">
      <c r="A5" t="str">
        <f>IF(申込一覧表_女子!E9="","",申込一覧表_女子!AH9)</f>
        <v/>
      </c>
      <c r="B5">
        <v>5</v>
      </c>
      <c r="C5" t="str">
        <f>申込一覧表_女子!AN9</f>
        <v xml:space="preserve">  </v>
      </c>
      <c r="D5" t="str">
        <f>申込一覧表_女子!AM9</f>
        <v xml:space="preserve"> </v>
      </c>
      <c r="E5" s="32">
        <f>申込一覧表_女子!D9</f>
        <v>0</v>
      </c>
      <c r="F5" t="str">
        <f>申込一覧表_女子!R9</f>
        <v/>
      </c>
      <c r="G5" t="str">
        <f>申込一覧表_女子!T9</f>
        <v/>
      </c>
      <c r="I5">
        <f>申込一覧表_女子!BC9</f>
        <v>0</v>
      </c>
      <c r="J5" s="25">
        <f>申込書!$AA$5</f>
        <v>13005</v>
      </c>
    </row>
    <row r="6" spans="1:10">
      <c r="A6" t="str">
        <f>IF(申込一覧表_女子!E10="","",申込一覧表_女子!AH10)</f>
        <v/>
      </c>
      <c r="B6">
        <v>5</v>
      </c>
      <c r="C6" t="str">
        <f>申込一覧表_女子!AN10</f>
        <v xml:space="preserve">  </v>
      </c>
      <c r="D6" t="str">
        <f>申込一覧表_女子!AM10</f>
        <v xml:space="preserve"> </v>
      </c>
      <c r="E6" s="32">
        <f>申込一覧表_女子!D10</f>
        <v>0</v>
      </c>
      <c r="F6" t="str">
        <f>申込一覧表_女子!R10</f>
        <v/>
      </c>
      <c r="G6" t="str">
        <f>申込一覧表_女子!T10</f>
        <v/>
      </c>
      <c r="I6">
        <f>申込一覧表_女子!BC10</f>
        <v>0</v>
      </c>
      <c r="J6" s="25">
        <f>申込書!$AA$5</f>
        <v>13005</v>
      </c>
    </row>
    <row r="7" spans="1:10">
      <c r="A7" t="str">
        <f>IF(申込一覧表_女子!E11="","",申込一覧表_女子!AH11)</f>
        <v/>
      </c>
      <c r="B7">
        <v>5</v>
      </c>
      <c r="C7" t="str">
        <f>申込一覧表_女子!AN11</f>
        <v xml:space="preserve">  </v>
      </c>
      <c r="D7" t="str">
        <f>申込一覧表_女子!AM11</f>
        <v xml:space="preserve"> </v>
      </c>
      <c r="E7" s="32">
        <f>申込一覧表_女子!D11</f>
        <v>0</v>
      </c>
      <c r="F7" t="str">
        <f>申込一覧表_女子!R11</f>
        <v/>
      </c>
      <c r="G7" t="str">
        <f>申込一覧表_女子!T11</f>
        <v/>
      </c>
      <c r="I7">
        <f>申込一覧表_女子!BC11</f>
        <v>0</v>
      </c>
      <c r="J7" s="25">
        <f>申込書!$AA$5</f>
        <v>13005</v>
      </c>
    </row>
    <row r="8" spans="1:10">
      <c r="A8" t="str">
        <f>IF(申込一覧表_女子!E12="","",申込一覧表_女子!AH12)</f>
        <v/>
      </c>
      <c r="B8">
        <v>5</v>
      </c>
      <c r="C8" t="str">
        <f>申込一覧表_女子!AN12</f>
        <v xml:space="preserve">  </v>
      </c>
      <c r="D8" t="str">
        <f>申込一覧表_女子!AM12</f>
        <v xml:space="preserve"> </v>
      </c>
      <c r="E8" s="32">
        <f>申込一覧表_女子!D12</f>
        <v>0</v>
      </c>
      <c r="F8" t="str">
        <f>申込一覧表_女子!R12</f>
        <v/>
      </c>
      <c r="G8" t="str">
        <f>申込一覧表_女子!T12</f>
        <v/>
      </c>
      <c r="I8">
        <f>申込一覧表_女子!BC12</f>
        <v>0</v>
      </c>
      <c r="J8" s="25">
        <f>申込書!$AA$5</f>
        <v>13005</v>
      </c>
    </row>
    <row r="9" spans="1:10">
      <c r="A9" t="str">
        <f>IF(申込一覧表_女子!E13="","",申込一覧表_女子!AH13)</f>
        <v/>
      </c>
      <c r="B9">
        <v>5</v>
      </c>
      <c r="C9" t="str">
        <f>申込一覧表_女子!AN13</f>
        <v xml:space="preserve">  </v>
      </c>
      <c r="D9" t="str">
        <f>申込一覧表_女子!AM13</f>
        <v xml:space="preserve"> </v>
      </c>
      <c r="E9" s="32">
        <f>申込一覧表_女子!D13</f>
        <v>0</v>
      </c>
      <c r="F9" t="str">
        <f>申込一覧表_女子!R13</f>
        <v/>
      </c>
      <c r="G9" t="str">
        <f>申込一覧表_女子!T13</f>
        <v/>
      </c>
      <c r="I9">
        <f>申込一覧表_女子!BC13</f>
        <v>0</v>
      </c>
      <c r="J9" s="25">
        <f>申込書!$AA$5</f>
        <v>13005</v>
      </c>
    </row>
    <row r="10" spans="1:10">
      <c r="A10" t="str">
        <f>IF(申込一覧表_女子!E14="","",申込一覧表_女子!AH14)</f>
        <v/>
      </c>
      <c r="B10">
        <v>5</v>
      </c>
      <c r="C10" t="str">
        <f>申込一覧表_女子!AN14</f>
        <v xml:space="preserve">  </v>
      </c>
      <c r="D10" t="str">
        <f>申込一覧表_女子!AM14</f>
        <v xml:space="preserve"> </v>
      </c>
      <c r="E10" s="32">
        <f>申込一覧表_女子!D14</f>
        <v>0</v>
      </c>
      <c r="F10" t="str">
        <f>申込一覧表_女子!R14</f>
        <v/>
      </c>
      <c r="G10" t="str">
        <f>申込一覧表_女子!T14</f>
        <v/>
      </c>
      <c r="I10">
        <f>申込一覧表_女子!BC14</f>
        <v>0</v>
      </c>
      <c r="J10" s="25">
        <f>申込書!$AA$5</f>
        <v>13005</v>
      </c>
    </row>
    <row r="11" spans="1:10">
      <c r="A11" t="str">
        <f>IF(申込一覧表_女子!E15="","",申込一覧表_女子!AH15)</f>
        <v/>
      </c>
      <c r="B11">
        <v>5</v>
      </c>
      <c r="C11" t="str">
        <f>申込一覧表_女子!AN15</f>
        <v xml:space="preserve">  </v>
      </c>
      <c r="D11" t="str">
        <f>申込一覧表_女子!AM15</f>
        <v xml:space="preserve"> </v>
      </c>
      <c r="E11" s="32">
        <f>申込一覧表_女子!D15</f>
        <v>0</v>
      </c>
      <c r="F11" t="str">
        <f>申込一覧表_女子!R15</f>
        <v/>
      </c>
      <c r="G11" t="str">
        <f>申込一覧表_女子!T15</f>
        <v/>
      </c>
      <c r="I11">
        <f>申込一覧表_女子!BC15</f>
        <v>0</v>
      </c>
      <c r="J11" s="25">
        <f>申込書!$AA$5</f>
        <v>13005</v>
      </c>
    </row>
    <row r="12" spans="1:10">
      <c r="A12" t="str">
        <f>IF(申込一覧表_女子!E16="","",申込一覧表_女子!AH16)</f>
        <v/>
      </c>
      <c r="B12">
        <v>5</v>
      </c>
      <c r="C12" t="str">
        <f>申込一覧表_女子!AN16</f>
        <v xml:space="preserve">  </v>
      </c>
      <c r="D12" t="str">
        <f>申込一覧表_女子!AM16</f>
        <v xml:space="preserve"> </v>
      </c>
      <c r="E12" s="32">
        <f>申込一覧表_女子!D16</f>
        <v>0</v>
      </c>
      <c r="F12" t="str">
        <f>申込一覧表_女子!R16</f>
        <v/>
      </c>
      <c r="G12" t="str">
        <f>申込一覧表_女子!T16</f>
        <v/>
      </c>
      <c r="I12">
        <f>申込一覧表_女子!BC16</f>
        <v>0</v>
      </c>
      <c r="J12" s="25">
        <f>申込書!$AA$5</f>
        <v>13005</v>
      </c>
    </row>
    <row r="13" spans="1:10">
      <c r="A13" t="str">
        <f>IF(申込一覧表_女子!E17="","",申込一覧表_女子!AH17)</f>
        <v/>
      </c>
      <c r="B13">
        <v>5</v>
      </c>
      <c r="C13" t="str">
        <f>申込一覧表_女子!AN17</f>
        <v xml:space="preserve">  </v>
      </c>
      <c r="D13" t="str">
        <f>申込一覧表_女子!AM17</f>
        <v xml:space="preserve"> </v>
      </c>
      <c r="E13" s="32">
        <f>申込一覧表_女子!D17</f>
        <v>0</v>
      </c>
      <c r="F13" t="str">
        <f>申込一覧表_女子!R17</f>
        <v/>
      </c>
      <c r="G13" t="str">
        <f>申込一覧表_女子!T17</f>
        <v/>
      </c>
      <c r="I13">
        <f>申込一覧表_女子!BC17</f>
        <v>0</v>
      </c>
      <c r="J13" s="25">
        <f>申込書!$AA$5</f>
        <v>13005</v>
      </c>
    </row>
    <row r="14" spans="1:10">
      <c r="A14" t="str">
        <f>IF(申込一覧表_女子!E18="","",申込一覧表_女子!AH18)</f>
        <v/>
      </c>
      <c r="B14">
        <v>5</v>
      </c>
      <c r="C14" t="str">
        <f>申込一覧表_女子!AN18</f>
        <v xml:space="preserve">  </v>
      </c>
      <c r="D14" t="str">
        <f>申込一覧表_女子!AM18</f>
        <v xml:space="preserve"> </v>
      </c>
      <c r="E14" s="32">
        <f>申込一覧表_女子!D18</f>
        <v>0</v>
      </c>
      <c r="F14" t="str">
        <f>申込一覧表_女子!R18</f>
        <v/>
      </c>
      <c r="G14" t="str">
        <f>申込一覧表_女子!T18</f>
        <v/>
      </c>
      <c r="I14">
        <f>申込一覧表_女子!BC18</f>
        <v>0</v>
      </c>
      <c r="J14" s="25">
        <f>申込書!$AA$5</f>
        <v>13005</v>
      </c>
    </row>
    <row r="15" spans="1:10">
      <c r="A15" t="str">
        <f>IF(申込一覧表_女子!E19="","",申込一覧表_女子!AH19)</f>
        <v/>
      </c>
      <c r="B15">
        <v>5</v>
      </c>
      <c r="C15" t="str">
        <f>申込一覧表_女子!AN19</f>
        <v xml:space="preserve">  </v>
      </c>
      <c r="D15" t="str">
        <f>申込一覧表_女子!AM19</f>
        <v xml:space="preserve"> </v>
      </c>
      <c r="E15" s="32">
        <f>申込一覧表_女子!D19</f>
        <v>0</v>
      </c>
      <c r="F15" t="str">
        <f>申込一覧表_女子!R19</f>
        <v/>
      </c>
      <c r="G15" t="str">
        <f>申込一覧表_女子!T19</f>
        <v/>
      </c>
      <c r="I15">
        <f>申込一覧表_女子!BC19</f>
        <v>0</v>
      </c>
      <c r="J15" s="25">
        <f>申込書!$AA$5</f>
        <v>13005</v>
      </c>
    </row>
    <row r="16" spans="1:10">
      <c r="A16" t="str">
        <f>IF(申込一覧表_女子!E20="","",申込一覧表_女子!AH20)</f>
        <v/>
      </c>
      <c r="B16">
        <v>5</v>
      </c>
      <c r="C16" t="str">
        <f>申込一覧表_女子!AN20</f>
        <v xml:space="preserve">  </v>
      </c>
      <c r="D16" t="str">
        <f>申込一覧表_女子!AM20</f>
        <v xml:space="preserve"> </v>
      </c>
      <c r="E16" s="32">
        <f>申込一覧表_女子!D20</f>
        <v>0</v>
      </c>
      <c r="F16" t="str">
        <f>申込一覧表_女子!R20</f>
        <v/>
      </c>
      <c r="G16" t="str">
        <f>申込一覧表_女子!T20</f>
        <v/>
      </c>
      <c r="I16">
        <f>申込一覧表_女子!BC20</f>
        <v>0</v>
      </c>
      <c r="J16" s="25">
        <f>申込書!$AA$5</f>
        <v>13005</v>
      </c>
    </row>
    <row r="17" spans="1:10">
      <c r="A17" t="str">
        <f>IF(申込一覧表_女子!E21="","",申込一覧表_女子!AH21)</f>
        <v/>
      </c>
      <c r="B17">
        <v>5</v>
      </c>
      <c r="C17" t="str">
        <f>申込一覧表_女子!AN21</f>
        <v xml:space="preserve">  </v>
      </c>
      <c r="D17" t="str">
        <f>申込一覧表_女子!AM21</f>
        <v xml:space="preserve"> </v>
      </c>
      <c r="E17" s="32">
        <f>申込一覧表_女子!D21</f>
        <v>0</v>
      </c>
      <c r="F17" t="str">
        <f>申込一覧表_女子!R21</f>
        <v/>
      </c>
      <c r="G17" t="str">
        <f>申込一覧表_女子!T21</f>
        <v/>
      </c>
      <c r="I17">
        <f>申込一覧表_女子!BC21</f>
        <v>0</v>
      </c>
      <c r="J17" s="25">
        <f>申込書!$AA$5</f>
        <v>13005</v>
      </c>
    </row>
    <row r="18" spans="1:10">
      <c r="A18" t="str">
        <f>IF(申込一覧表_女子!E22="","",申込一覧表_女子!AH22)</f>
        <v/>
      </c>
      <c r="B18">
        <v>5</v>
      </c>
      <c r="C18" t="str">
        <f>申込一覧表_女子!AN22</f>
        <v xml:space="preserve">  </v>
      </c>
      <c r="D18" t="str">
        <f>申込一覧表_女子!AM22</f>
        <v xml:space="preserve"> </v>
      </c>
      <c r="E18" s="32">
        <f>申込一覧表_女子!D22</f>
        <v>0</v>
      </c>
      <c r="F18" t="str">
        <f>申込一覧表_女子!R22</f>
        <v/>
      </c>
      <c r="G18" t="str">
        <f>申込一覧表_女子!T22</f>
        <v/>
      </c>
      <c r="I18">
        <f>申込一覧表_女子!BC22</f>
        <v>0</v>
      </c>
      <c r="J18" s="25">
        <f>申込書!$AA$5</f>
        <v>13005</v>
      </c>
    </row>
    <row r="19" spans="1:10">
      <c r="A19" t="str">
        <f>IF(申込一覧表_女子!E23="","",申込一覧表_女子!AH23)</f>
        <v/>
      </c>
      <c r="B19">
        <v>5</v>
      </c>
      <c r="C19" t="str">
        <f>申込一覧表_女子!AN23</f>
        <v xml:space="preserve">  </v>
      </c>
      <c r="D19" t="str">
        <f>申込一覧表_女子!AM23</f>
        <v xml:space="preserve"> </v>
      </c>
      <c r="E19" s="32">
        <f>申込一覧表_女子!D23</f>
        <v>0</v>
      </c>
      <c r="F19" t="str">
        <f>申込一覧表_女子!R23</f>
        <v/>
      </c>
      <c r="G19" t="str">
        <f>申込一覧表_女子!T23</f>
        <v/>
      </c>
      <c r="I19">
        <f>申込一覧表_女子!BC23</f>
        <v>0</v>
      </c>
      <c r="J19" s="25">
        <f>申込書!$AA$5</f>
        <v>13005</v>
      </c>
    </row>
    <row r="20" spans="1:10">
      <c r="A20" t="str">
        <f>IF(申込一覧表_女子!E24="","",申込一覧表_女子!AH24)</f>
        <v/>
      </c>
      <c r="B20">
        <v>5</v>
      </c>
      <c r="C20" t="str">
        <f>申込一覧表_女子!AN24</f>
        <v xml:space="preserve">  </v>
      </c>
      <c r="D20" t="str">
        <f>申込一覧表_女子!AM24</f>
        <v xml:space="preserve"> </v>
      </c>
      <c r="E20" s="32">
        <f>申込一覧表_女子!D24</f>
        <v>0</v>
      </c>
      <c r="F20" t="str">
        <f>申込一覧表_女子!R24</f>
        <v/>
      </c>
      <c r="G20" t="str">
        <f>申込一覧表_女子!T24</f>
        <v/>
      </c>
      <c r="I20">
        <f>申込一覧表_女子!BC24</f>
        <v>0</v>
      </c>
      <c r="J20" s="25">
        <f>申込書!$AA$5</f>
        <v>13005</v>
      </c>
    </row>
    <row r="21" spans="1:10">
      <c r="A21" t="str">
        <f>IF(申込一覧表_女子!E25="","",申込一覧表_女子!AH25)</f>
        <v/>
      </c>
      <c r="B21">
        <v>5</v>
      </c>
      <c r="C21" t="str">
        <f>申込一覧表_女子!AN25</f>
        <v xml:space="preserve">  </v>
      </c>
      <c r="D21" t="str">
        <f>申込一覧表_女子!AM25</f>
        <v xml:space="preserve"> </v>
      </c>
      <c r="E21" s="32">
        <f>申込一覧表_女子!D25</f>
        <v>0</v>
      </c>
      <c r="F21" t="str">
        <f>申込一覧表_女子!R25</f>
        <v/>
      </c>
      <c r="G21" t="str">
        <f>申込一覧表_女子!T25</f>
        <v/>
      </c>
      <c r="I21">
        <f>申込一覧表_女子!BC25</f>
        <v>0</v>
      </c>
      <c r="J21" s="25">
        <f>申込書!$AA$5</f>
        <v>13005</v>
      </c>
    </row>
    <row r="22" spans="1:10">
      <c r="A22" t="str">
        <f>IF(申込一覧表_女子!E26="","",申込一覧表_女子!AH26)</f>
        <v/>
      </c>
      <c r="B22">
        <v>5</v>
      </c>
      <c r="C22" t="str">
        <f>申込一覧表_女子!AN26</f>
        <v xml:space="preserve">  </v>
      </c>
      <c r="D22" t="str">
        <f>申込一覧表_女子!AM26</f>
        <v xml:space="preserve"> </v>
      </c>
      <c r="E22" s="32">
        <f>申込一覧表_女子!D26</f>
        <v>0</v>
      </c>
      <c r="F22" t="str">
        <f>申込一覧表_女子!R26</f>
        <v/>
      </c>
      <c r="G22" t="str">
        <f>申込一覧表_女子!T26</f>
        <v/>
      </c>
      <c r="I22">
        <f>申込一覧表_女子!BC26</f>
        <v>0</v>
      </c>
      <c r="J22" s="25">
        <f>申込書!$AA$5</f>
        <v>13005</v>
      </c>
    </row>
    <row r="23" spans="1:10">
      <c r="A23" t="str">
        <f>IF(申込一覧表_女子!E27="","",申込一覧表_女子!AH27)</f>
        <v/>
      </c>
      <c r="B23">
        <v>5</v>
      </c>
      <c r="C23" t="str">
        <f>申込一覧表_女子!AN27</f>
        <v xml:space="preserve">  </v>
      </c>
      <c r="D23" t="str">
        <f>申込一覧表_女子!AM27</f>
        <v xml:space="preserve"> </v>
      </c>
      <c r="E23" s="32">
        <f>申込一覧表_女子!D27</f>
        <v>0</v>
      </c>
      <c r="F23" t="str">
        <f>申込一覧表_女子!R27</f>
        <v/>
      </c>
      <c r="G23" t="str">
        <f>申込一覧表_女子!T27</f>
        <v/>
      </c>
      <c r="I23">
        <f>申込一覧表_女子!BC27</f>
        <v>0</v>
      </c>
      <c r="J23" s="25">
        <f>申込書!$AA$5</f>
        <v>13005</v>
      </c>
    </row>
    <row r="24" spans="1:10">
      <c r="A24" t="str">
        <f>IF(申込一覧表_女子!E28="","",申込一覧表_女子!AH28)</f>
        <v/>
      </c>
      <c r="B24">
        <v>5</v>
      </c>
      <c r="C24" t="str">
        <f>申込一覧表_女子!AN28</f>
        <v xml:space="preserve">  </v>
      </c>
      <c r="D24" t="str">
        <f>申込一覧表_女子!AM28</f>
        <v xml:space="preserve"> </v>
      </c>
      <c r="E24" s="32">
        <f>申込一覧表_女子!D28</f>
        <v>0</v>
      </c>
      <c r="F24" t="str">
        <f>申込一覧表_女子!R28</f>
        <v/>
      </c>
      <c r="G24" t="str">
        <f>申込一覧表_女子!T28</f>
        <v/>
      </c>
      <c r="I24">
        <f>申込一覧表_女子!BC28</f>
        <v>0</v>
      </c>
      <c r="J24" s="25">
        <f>申込書!$AA$5</f>
        <v>13005</v>
      </c>
    </row>
    <row r="25" spans="1:10">
      <c r="A25" t="str">
        <f>IF(申込一覧表_女子!E29="","",申込一覧表_女子!AH29)</f>
        <v/>
      </c>
      <c r="B25">
        <v>5</v>
      </c>
      <c r="C25" t="str">
        <f>申込一覧表_女子!AN29</f>
        <v xml:space="preserve">  </v>
      </c>
      <c r="D25" t="str">
        <f>申込一覧表_女子!AM29</f>
        <v xml:space="preserve"> </v>
      </c>
      <c r="E25" s="32">
        <f>申込一覧表_女子!D29</f>
        <v>0</v>
      </c>
      <c r="F25" t="str">
        <f>申込一覧表_女子!R29</f>
        <v/>
      </c>
      <c r="G25" t="str">
        <f>申込一覧表_女子!T29</f>
        <v/>
      </c>
      <c r="I25">
        <f>申込一覧表_女子!BC29</f>
        <v>0</v>
      </c>
      <c r="J25" s="25">
        <f>申込書!$AA$5</f>
        <v>13005</v>
      </c>
    </row>
    <row r="26" spans="1:10">
      <c r="A26" t="str">
        <f>IF(申込一覧表_女子!E30="","",申込一覧表_女子!AH30)</f>
        <v/>
      </c>
      <c r="B26">
        <v>5</v>
      </c>
      <c r="C26" t="str">
        <f>申込一覧表_女子!AN30</f>
        <v xml:space="preserve">  </v>
      </c>
      <c r="D26" t="str">
        <f>申込一覧表_女子!AM30</f>
        <v xml:space="preserve"> </v>
      </c>
      <c r="E26" s="32">
        <f>申込一覧表_女子!D30</f>
        <v>0</v>
      </c>
      <c r="F26" t="str">
        <f>申込一覧表_女子!R30</f>
        <v/>
      </c>
      <c r="G26" t="str">
        <f>申込一覧表_女子!T30</f>
        <v/>
      </c>
      <c r="I26">
        <f>申込一覧表_女子!BC30</f>
        <v>0</v>
      </c>
      <c r="J26" s="25">
        <f>申込書!$AA$5</f>
        <v>13005</v>
      </c>
    </row>
    <row r="27" spans="1:10">
      <c r="A27" t="str">
        <f>IF(申込一覧表_女子!E31="","",申込一覧表_女子!AH31)</f>
        <v/>
      </c>
      <c r="B27">
        <v>5</v>
      </c>
      <c r="C27" t="str">
        <f>申込一覧表_女子!AN31</f>
        <v xml:space="preserve">  </v>
      </c>
      <c r="D27" t="str">
        <f>申込一覧表_女子!AM31</f>
        <v xml:space="preserve"> </v>
      </c>
      <c r="E27" s="32">
        <f>申込一覧表_女子!D31</f>
        <v>0</v>
      </c>
      <c r="F27" t="str">
        <f>申込一覧表_女子!R31</f>
        <v/>
      </c>
      <c r="G27" t="str">
        <f>申込一覧表_女子!T31</f>
        <v/>
      </c>
      <c r="I27">
        <f>申込一覧表_女子!BC31</f>
        <v>0</v>
      </c>
      <c r="J27" s="25">
        <f>申込書!$AA$5</f>
        <v>13005</v>
      </c>
    </row>
    <row r="28" spans="1:10">
      <c r="A28" t="str">
        <f>IF(申込一覧表_女子!E32="","",申込一覧表_女子!AH32)</f>
        <v/>
      </c>
      <c r="B28">
        <v>5</v>
      </c>
      <c r="C28" t="str">
        <f>申込一覧表_女子!AN32</f>
        <v xml:space="preserve">  </v>
      </c>
      <c r="D28" t="str">
        <f>申込一覧表_女子!AM32</f>
        <v xml:space="preserve"> </v>
      </c>
      <c r="E28" s="32">
        <f>申込一覧表_女子!D32</f>
        <v>0</v>
      </c>
      <c r="F28" t="str">
        <f>申込一覧表_女子!R32</f>
        <v/>
      </c>
      <c r="G28" t="str">
        <f>申込一覧表_女子!T32</f>
        <v/>
      </c>
      <c r="I28">
        <f>申込一覧表_女子!BC32</f>
        <v>0</v>
      </c>
      <c r="J28" s="25">
        <f>申込書!$AA$5</f>
        <v>13005</v>
      </c>
    </row>
    <row r="29" spans="1:10">
      <c r="A29" t="str">
        <f>IF(申込一覧表_女子!E33="","",申込一覧表_女子!AH33)</f>
        <v/>
      </c>
      <c r="B29">
        <v>5</v>
      </c>
      <c r="C29" t="str">
        <f>申込一覧表_女子!AN33</f>
        <v xml:space="preserve">  </v>
      </c>
      <c r="D29" t="str">
        <f>申込一覧表_女子!AM33</f>
        <v xml:space="preserve"> </v>
      </c>
      <c r="E29" s="32">
        <f>申込一覧表_女子!D33</f>
        <v>0</v>
      </c>
      <c r="F29" t="str">
        <f>申込一覧表_女子!R33</f>
        <v/>
      </c>
      <c r="G29" t="str">
        <f>申込一覧表_女子!T33</f>
        <v/>
      </c>
      <c r="I29">
        <f>申込一覧表_女子!BC33</f>
        <v>0</v>
      </c>
      <c r="J29" s="25">
        <f>申込書!$AA$5</f>
        <v>13005</v>
      </c>
    </row>
    <row r="30" spans="1:10">
      <c r="A30" t="str">
        <f>IF(申込一覧表_女子!E34="","",申込一覧表_女子!AH34)</f>
        <v/>
      </c>
      <c r="B30">
        <v>5</v>
      </c>
      <c r="C30" t="str">
        <f>申込一覧表_女子!AN34</f>
        <v xml:space="preserve">  </v>
      </c>
      <c r="D30" t="str">
        <f>申込一覧表_女子!AM34</f>
        <v xml:space="preserve"> </v>
      </c>
      <c r="E30" s="32">
        <f>申込一覧表_女子!D34</f>
        <v>0</v>
      </c>
      <c r="F30" t="str">
        <f>申込一覧表_女子!R34</f>
        <v/>
      </c>
      <c r="G30" t="str">
        <f>申込一覧表_女子!T34</f>
        <v/>
      </c>
      <c r="I30">
        <f>申込一覧表_女子!BC34</f>
        <v>0</v>
      </c>
      <c r="J30" s="25">
        <f>申込書!$AA$5</f>
        <v>13005</v>
      </c>
    </row>
    <row r="31" spans="1:10">
      <c r="A31" t="str">
        <f>IF(申込一覧表_女子!E35="","",申込一覧表_女子!AH35)</f>
        <v/>
      </c>
      <c r="B31">
        <v>5</v>
      </c>
      <c r="C31" t="str">
        <f>申込一覧表_女子!AN35</f>
        <v xml:space="preserve">  </v>
      </c>
      <c r="D31" t="str">
        <f>申込一覧表_女子!AM35</f>
        <v xml:space="preserve"> </v>
      </c>
      <c r="E31" s="32">
        <f>申込一覧表_女子!D35</f>
        <v>0</v>
      </c>
      <c r="F31" t="str">
        <f>申込一覧表_女子!R35</f>
        <v/>
      </c>
      <c r="G31" t="str">
        <f>申込一覧表_女子!T35</f>
        <v/>
      </c>
      <c r="I31">
        <f>申込一覧表_女子!BC35</f>
        <v>0</v>
      </c>
      <c r="J31" s="25">
        <f>申込書!$AA$5</f>
        <v>13005</v>
      </c>
    </row>
    <row r="32" spans="1:10">
      <c r="A32" t="str">
        <f>IF(申込一覧表_女子!E36="","",申込一覧表_女子!AH36)</f>
        <v/>
      </c>
      <c r="B32">
        <v>5</v>
      </c>
      <c r="C32" t="str">
        <f>申込一覧表_女子!AN36</f>
        <v xml:space="preserve">  </v>
      </c>
      <c r="D32" t="str">
        <f>申込一覧表_女子!AM36</f>
        <v xml:space="preserve"> </v>
      </c>
      <c r="E32" s="32">
        <f>申込一覧表_女子!D36</f>
        <v>0</v>
      </c>
      <c r="F32" t="str">
        <f>申込一覧表_女子!R36</f>
        <v/>
      </c>
      <c r="G32" t="str">
        <f>申込一覧表_女子!T36</f>
        <v/>
      </c>
      <c r="I32">
        <f>申込一覧表_女子!BC36</f>
        <v>0</v>
      </c>
      <c r="J32" s="25">
        <f>申込書!$AA$5</f>
        <v>13005</v>
      </c>
    </row>
    <row r="33" spans="1:10">
      <c r="A33" t="str">
        <f>IF(申込一覧表_女子!E37="","",申込一覧表_女子!AH37)</f>
        <v/>
      </c>
      <c r="B33">
        <v>5</v>
      </c>
      <c r="C33" t="str">
        <f>申込一覧表_女子!AN37</f>
        <v xml:space="preserve">  </v>
      </c>
      <c r="D33" t="str">
        <f>申込一覧表_女子!AM37</f>
        <v xml:space="preserve"> </v>
      </c>
      <c r="E33" s="32">
        <f>申込一覧表_女子!D37</f>
        <v>0</v>
      </c>
      <c r="F33" t="str">
        <f>申込一覧表_女子!R37</f>
        <v/>
      </c>
      <c r="G33" t="str">
        <f>申込一覧表_女子!T37</f>
        <v/>
      </c>
      <c r="I33">
        <f>申込一覧表_女子!BC37</f>
        <v>0</v>
      </c>
      <c r="J33" s="25">
        <f>申込書!$AA$5</f>
        <v>13005</v>
      </c>
    </row>
    <row r="34" spans="1:10">
      <c r="A34" t="str">
        <f>IF(申込一覧表_女子!E38="","",申込一覧表_女子!AH38)</f>
        <v/>
      </c>
      <c r="B34">
        <v>5</v>
      </c>
      <c r="C34" t="str">
        <f>申込一覧表_女子!AN38</f>
        <v xml:space="preserve">  </v>
      </c>
      <c r="D34" t="str">
        <f>申込一覧表_女子!AM38</f>
        <v xml:space="preserve"> </v>
      </c>
      <c r="E34" s="32">
        <f>申込一覧表_女子!D38</f>
        <v>0</v>
      </c>
      <c r="F34" t="str">
        <f>申込一覧表_女子!R38</f>
        <v/>
      </c>
      <c r="G34" t="str">
        <f>申込一覧表_女子!T38</f>
        <v/>
      </c>
      <c r="I34">
        <f>申込一覧表_女子!BC38</f>
        <v>0</v>
      </c>
      <c r="J34" s="25">
        <f>申込書!$AA$5</f>
        <v>13005</v>
      </c>
    </row>
    <row r="35" spans="1:10">
      <c r="A35" t="str">
        <f>IF(申込一覧表_女子!E39="","",申込一覧表_女子!AH39)</f>
        <v/>
      </c>
      <c r="B35">
        <v>5</v>
      </c>
      <c r="C35" t="str">
        <f>申込一覧表_女子!AN39</f>
        <v xml:space="preserve">  </v>
      </c>
      <c r="D35" t="str">
        <f>申込一覧表_女子!AM39</f>
        <v xml:space="preserve"> </v>
      </c>
      <c r="E35" s="32">
        <f>申込一覧表_女子!D39</f>
        <v>0</v>
      </c>
      <c r="F35" t="str">
        <f>申込一覧表_女子!R39</f>
        <v/>
      </c>
      <c r="G35" t="str">
        <f>申込一覧表_女子!T39</f>
        <v/>
      </c>
      <c r="I35">
        <f>申込一覧表_女子!BC39</f>
        <v>0</v>
      </c>
      <c r="J35" s="25">
        <f>申込書!$AA$5</f>
        <v>13005</v>
      </c>
    </row>
    <row r="36" spans="1:10">
      <c r="A36" t="str">
        <f>IF(申込一覧表_女子!E40="","",申込一覧表_女子!AH40)</f>
        <v/>
      </c>
      <c r="B36">
        <v>5</v>
      </c>
      <c r="C36" t="str">
        <f>申込一覧表_女子!AN40</f>
        <v xml:space="preserve">  </v>
      </c>
      <c r="D36" t="str">
        <f>申込一覧表_女子!AM40</f>
        <v xml:space="preserve"> </v>
      </c>
      <c r="E36" s="32">
        <f>申込一覧表_女子!D40</f>
        <v>0</v>
      </c>
      <c r="F36" t="str">
        <f>申込一覧表_女子!R40</f>
        <v/>
      </c>
      <c r="G36" t="str">
        <f>申込一覧表_女子!T40</f>
        <v/>
      </c>
      <c r="I36">
        <f>申込一覧表_女子!BC40</f>
        <v>0</v>
      </c>
      <c r="J36" s="25">
        <f>申込書!$AA$5</f>
        <v>13005</v>
      </c>
    </row>
    <row r="37" spans="1:10">
      <c r="A37" t="str">
        <f>IF(申込一覧表_女子!E41="","",申込一覧表_女子!AH41)</f>
        <v/>
      </c>
      <c r="B37">
        <v>5</v>
      </c>
      <c r="C37" t="str">
        <f>申込一覧表_女子!AN41</f>
        <v xml:space="preserve">  </v>
      </c>
      <c r="D37" t="str">
        <f>申込一覧表_女子!AM41</f>
        <v xml:space="preserve"> </v>
      </c>
      <c r="E37" s="32">
        <f>申込一覧表_女子!D41</f>
        <v>0</v>
      </c>
      <c r="F37" t="str">
        <f>申込一覧表_女子!R41</f>
        <v/>
      </c>
      <c r="G37" t="str">
        <f>申込一覧表_女子!T41</f>
        <v/>
      </c>
      <c r="I37">
        <f>申込一覧表_女子!BC41</f>
        <v>0</v>
      </c>
      <c r="J37" s="25">
        <f>申込書!$AA$5</f>
        <v>13005</v>
      </c>
    </row>
    <row r="38" spans="1:10">
      <c r="A38" t="str">
        <f>IF(申込一覧表_女子!E42="","",申込一覧表_女子!AH42)</f>
        <v/>
      </c>
      <c r="B38">
        <v>5</v>
      </c>
      <c r="C38" t="str">
        <f>申込一覧表_女子!AN42</f>
        <v xml:space="preserve">  </v>
      </c>
      <c r="D38" t="str">
        <f>申込一覧表_女子!AM42</f>
        <v xml:space="preserve"> </v>
      </c>
      <c r="E38" s="32">
        <f>申込一覧表_女子!D42</f>
        <v>0</v>
      </c>
      <c r="F38" t="str">
        <f>申込一覧表_女子!R42</f>
        <v/>
      </c>
      <c r="G38" t="str">
        <f>申込一覧表_女子!T42</f>
        <v/>
      </c>
      <c r="I38">
        <f>申込一覧表_女子!BC42</f>
        <v>0</v>
      </c>
      <c r="J38" s="25">
        <f>申込書!$AA$5</f>
        <v>13005</v>
      </c>
    </row>
    <row r="39" spans="1:10">
      <c r="A39" t="str">
        <f>IF(申込一覧表_女子!E43="","",申込一覧表_女子!AH43)</f>
        <v/>
      </c>
      <c r="B39">
        <v>5</v>
      </c>
      <c r="C39" t="str">
        <f>申込一覧表_女子!AN43</f>
        <v xml:space="preserve">  </v>
      </c>
      <c r="D39" t="str">
        <f>申込一覧表_女子!AM43</f>
        <v xml:space="preserve"> </v>
      </c>
      <c r="E39" s="32">
        <f>申込一覧表_女子!D43</f>
        <v>0</v>
      </c>
      <c r="F39" t="str">
        <f>申込一覧表_女子!R43</f>
        <v/>
      </c>
      <c r="G39" t="str">
        <f>申込一覧表_女子!T43</f>
        <v/>
      </c>
      <c r="I39">
        <f>申込一覧表_女子!BC43</f>
        <v>0</v>
      </c>
      <c r="J39" s="25">
        <f>申込書!$AA$5</f>
        <v>13005</v>
      </c>
    </row>
    <row r="40" spans="1:10">
      <c r="A40" t="str">
        <f>IF(申込一覧表_女子!E44="","",申込一覧表_女子!AH44)</f>
        <v/>
      </c>
      <c r="B40">
        <v>5</v>
      </c>
      <c r="C40" t="str">
        <f>申込一覧表_女子!AN44</f>
        <v xml:space="preserve">  </v>
      </c>
      <c r="D40" t="str">
        <f>申込一覧表_女子!AM44</f>
        <v xml:space="preserve"> </v>
      </c>
      <c r="E40" s="32">
        <f>申込一覧表_女子!D44</f>
        <v>0</v>
      </c>
      <c r="F40" t="str">
        <f>申込一覧表_女子!R44</f>
        <v/>
      </c>
      <c r="G40" t="str">
        <f>申込一覧表_女子!T44</f>
        <v/>
      </c>
      <c r="I40">
        <f>申込一覧表_女子!BC44</f>
        <v>0</v>
      </c>
      <c r="J40" s="25">
        <f>申込書!$AA$5</f>
        <v>13005</v>
      </c>
    </row>
    <row r="41" spans="1:10">
      <c r="A41" t="str">
        <f>IF(申込一覧表_女子!E45="","",申込一覧表_女子!AH45)</f>
        <v/>
      </c>
      <c r="B41">
        <v>5</v>
      </c>
      <c r="C41" t="str">
        <f>申込一覧表_女子!AN45</f>
        <v xml:space="preserve">  </v>
      </c>
      <c r="D41" t="str">
        <f>申込一覧表_女子!AM45</f>
        <v xml:space="preserve"> </v>
      </c>
      <c r="E41" s="32">
        <f>申込一覧表_女子!D45</f>
        <v>0</v>
      </c>
      <c r="F41" t="str">
        <f>申込一覧表_女子!R45</f>
        <v/>
      </c>
      <c r="G41" t="str">
        <f>申込一覧表_女子!T45</f>
        <v/>
      </c>
      <c r="I41">
        <f>申込一覧表_女子!BC45</f>
        <v>0</v>
      </c>
      <c r="J41" s="25">
        <f>申込書!$AA$5</f>
        <v>13005</v>
      </c>
    </row>
    <row r="42" spans="1:10">
      <c r="A42" t="str">
        <f>IF(申込一覧表_女子!E46="","",申込一覧表_女子!AH46)</f>
        <v/>
      </c>
      <c r="B42">
        <v>5</v>
      </c>
      <c r="C42" t="str">
        <f>申込一覧表_女子!AN46</f>
        <v xml:space="preserve">  </v>
      </c>
      <c r="D42" t="str">
        <f>申込一覧表_女子!AM46</f>
        <v xml:space="preserve"> </v>
      </c>
      <c r="E42" s="32">
        <f>申込一覧表_女子!D46</f>
        <v>0</v>
      </c>
      <c r="F42" t="str">
        <f>申込一覧表_女子!R46</f>
        <v/>
      </c>
      <c r="G42" t="str">
        <f>申込一覧表_女子!T46</f>
        <v/>
      </c>
      <c r="I42">
        <f>申込一覧表_女子!BC46</f>
        <v>0</v>
      </c>
      <c r="J42" s="25">
        <f>申込書!$AA$5</f>
        <v>13005</v>
      </c>
    </row>
    <row r="43" spans="1:10">
      <c r="A43" t="str">
        <f>IF(申込一覧表_女子!E47="","",申込一覧表_女子!AH47)</f>
        <v/>
      </c>
      <c r="B43">
        <v>5</v>
      </c>
      <c r="C43" t="str">
        <f>申込一覧表_女子!AN47</f>
        <v xml:space="preserve">  </v>
      </c>
      <c r="D43" t="str">
        <f>申込一覧表_女子!AM47</f>
        <v xml:space="preserve"> </v>
      </c>
      <c r="E43" s="32">
        <f>申込一覧表_女子!D47</f>
        <v>0</v>
      </c>
      <c r="F43" t="str">
        <f>申込一覧表_女子!R47</f>
        <v/>
      </c>
      <c r="G43" t="str">
        <f>申込一覧表_女子!T47</f>
        <v/>
      </c>
      <c r="I43">
        <f>申込一覧表_女子!BC47</f>
        <v>0</v>
      </c>
      <c r="J43" s="25">
        <f>申込書!$AA$5</f>
        <v>13005</v>
      </c>
    </row>
    <row r="44" spans="1:10">
      <c r="A44" t="str">
        <f>IF(申込一覧表_女子!E48="","",申込一覧表_女子!AH48)</f>
        <v/>
      </c>
      <c r="B44">
        <v>5</v>
      </c>
      <c r="C44" t="str">
        <f>申込一覧表_女子!AN48</f>
        <v xml:space="preserve">  </v>
      </c>
      <c r="D44" t="str">
        <f>申込一覧表_女子!AM48</f>
        <v xml:space="preserve"> </v>
      </c>
      <c r="E44" s="32">
        <f>申込一覧表_女子!D48</f>
        <v>0</v>
      </c>
      <c r="F44" t="str">
        <f>申込一覧表_女子!R48</f>
        <v/>
      </c>
      <c r="G44" t="str">
        <f>申込一覧表_女子!T48</f>
        <v/>
      </c>
      <c r="I44">
        <f>申込一覧表_女子!BC48</f>
        <v>0</v>
      </c>
      <c r="J44" s="25">
        <f>申込書!$AA$5</f>
        <v>13005</v>
      </c>
    </row>
    <row r="45" spans="1:10">
      <c r="A45" t="str">
        <f>IF(申込一覧表_女子!E49="","",申込一覧表_女子!AH49)</f>
        <v/>
      </c>
      <c r="B45">
        <v>5</v>
      </c>
      <c r="C45" t="str">
        <f>申込一覧表_女子!AN49</f>
        <v xml:space="preserve">  </v>
      </c>
      <c r="D45" t="str">
        <f>申込一覧表_女子!AM49</f>
        <v xml:space="preserve"> </v>
      </c>
      <c r="E45" s="32">
        <f>申込一覧表_女子!D49</f>
        <v>0</v>
      </c>
      <c r="F45" t="str">
        <f>申込一覧表_女子!R49</f>
        <v/>
      </c>
      <c r="G45" t="str">
        <f>申込一覧表_女子!T49</f>
        <v/>
      </c>
      <c r="I45">
        <f>申込一覧表_女子!BC49</f>
        <v>0</v>
      </c>
      <c r="J45" s="25">
        <f>申込書!$AA$5</f>
        <v>13005</v>
      </c>
    </row>
    <row r="46" spans="1:10">
      <c r="A46" t="str">
        <f>IF(申込一覧表_女子!E50="","",申込一覧表_女子!AH50)</f>
        <v/>
      </c>
      <c r="B46">
        <v>5</v>
      </c>
      <c r="C46" t="str">
        <f>申込一覧表_女子!AN50</f>
        <v xml:space="preserve">  </v>
      </c>
      <c r="D46" t="str">
        <f>申込一覧表_女子!AM50</f>
        <v xml:space="preserve"> </v>
      </c>
      <c r="E46" s="32">
        <f>申込一覧表_女子!D50</f>
        <v>0</v>
      </c>
      <c r="F46" t="str">
        <f>申込一覧表_女子!R50</f>
        <v/>
      </c>
      <c r="G46" t="str">
        <f>申込一覧表_女子!T50</f>
        <v/>
      </c>
      <c r="I46">
        <f>申込一覧表_女子!BC50</f>
        <v>0</v>
      </c>
      <c r="J46" s="25">
        <f>申込書!$AA$5</f>
        <v>13005</v>
      </c>
    </row>
    <row r="47" spans="1:10">
      <c r="A47" t="str">
        <f>IF(申込一覧表_女子!E51="","",申込一覧表_女子!AH51)</f>
        <v/>
      </c>
      <c r="B47">
        <v>5</v>
      </c>
      <c r="C47" t="str">
        <f>申込一覧表_女子!AN51</f>
        <v xml:space="preserve">  </v>
      </c>
      <c r="D47" t="str">
        <f>申込一覧表_女子!AM51</f>
        <v xml:space="preserve"> </v>
      </c>
      <c r="E47" s="32">
        <f>申込一覧表_女子!D51</f>
        <v>0</v>
      </c>
      <c r="F47" t="str">
        <f>申込一覧表_女子!R51</f>
        <v/>
      </c>
      <c r="G47" t="str">
        <f>申込一覧表_女子!T51</f>
        <v/>
      </c>
      <c r="I47">
        <f>申込一覧表_女子!BC51</f>
        <v>0</v>
      </c>
      <c r="J47" s="25">
        <f>申込書!$AA$5</f>
        <v>13005</v>
      </c>
    </row>
    <row r="48" spans="1:10">
      <c r="A48" t="str">
        <f>IF(申込一覧表_女子!E52="","",申込一覧表_女子!AH52)</f>
        <v/>
      </c>
      <c r="B48">
        <v>5</v>
      </c>
      <c r="C48" t="str">
        <f>申込一覧表_女子!AN52</f>
        <v xml:space="preserve">  </v>
      </c>
      <c r="D48" t="str">
        <f>申込一覧表_女子!AM52</f>
        <v xml:space="preserve"> </v>
      </c>
      <c r="E48" s="32">
        <f>申込一覧表_女子!D52</f>
        <v>0</v>
      </c>
      <c r="F48" t="str">
        <f>申込一覧表_女子!R52</f>
        <v/>
      </c>
      <c r="G48" t="str">
        <f>申込一覧表_女子!T52</f>
        <v/>
      </c>
      <c r="I48">
        <f>申込一覧表_女子!BC52</f>
        <v>0</v>
      </c>
      <c r="J48" s="25">
        <f>申込書!$AA$5</f>
        <v>13005</v>
      </c>
    </row>
    <row r="49" spans="1:10">
      <c r="A49" t="str">
        <f>IF(申込一覧表_女子!E53="","",申込一覧表_女子!AH53)</f>
        <v/>
      </c>
      <c r="B49">
        <v>5</v>
      </c>
      <c r="C49" t="str">
        <f>申込一覧表_女子!AN53</f>
        <v xml:space="preserve">  </v>
      </c>
      <c r="D49" t="str">
        <f>申込一覧表_女子!AM53</f>
        <v xml:space="preserve"> </v>
      </c>
      <c r="E49" s="32">
        <f>申込一覧表_女子!D53</f>
        <v>0</v>
      </c>
      <c r="F49" t="str">
        <f>申込一覧表_女子!R53</f>
        <v/>
      </c>
      <c r="G49" t="str">
        <f>申込一覧表_女子!T53</f>
        <v/>
      </c>
      <c r="I49">
        <f>申込一覧表_女子!BC53</f>
        <v>0</v>
      </c>
      <c r="J49" s="25">
        <f>申込書!$AA$5</f>
        <v>13005</v>
      </c>
    </row>
    <row r="50" spans="1:10">
      <c r="A50" t="str">
        <f>IF(申込一覧表_女子!E54="","",申込一覧表_女子!AH54)</f>
        <v/>
      </c>
      <c r="B50">
        <v>5</v>
      </c>
      <c r="C50" t="str">
        <f>申込一覧表_女子!AN54</f>
        <v xml:space="preserve">  </v>
      </c>
      <c r="D50" t="str">
        <f>申込一覧表_女子!AM54</f>
        <v xml:space="preserve"> </v>
      </c>
      <c r="E50" s="32">
        <f>申込一覧表_女子!D54</f>
        <v>0</v>
      </c>
      <c r="F50" t="str">
        <f>申込一覧表_女子!R54</f>
        <v/>
      </c>
      <c r="G50" t="str">
        <f>申込一覧表_女子!T54</f>
        <v/>
      </c>
      <c r="I50">
        <f>申込一覧表_女子!BC54</f>
        <v>0</v>
      </c>
      <c r="J50" s="25">
        <f>申込書!$AA$5</f>
        <v>13005</v>
      </c>
    </row>
    <row r="51" spans="1:10">
      <c r="A51" t="str">
        <f>IF(申込一覧表_女子!E55="","",申込一覧表_女子!AH55)</f>
        <v/>
      </c>
      <c r="B51">
        <v>5</v>
      </c>
      <c r="C51" t="str">
        <f>申込一覧表_女子!AN55</f>
        <v xml:space="preserve">  </v>
      </c>
      <c r="D51" t="str">
        <f>申込一覧表_女子!AM55</f>
        <v xml:space="preserve"> </v>
      </c>
      <c r="E51" s="32">
        <f>申込一覧表_女子!D55</f>
        <v>0</v>
      </c>
      <c r="F51" t="str">
        <f>申込一覧表_女子!R55</f>
        <v/>
      </c>
      <c r="G51" t="str">
        <f>申込一覧表_女子!T55</f>
        <v/>
      </c>
      <c r="I51">
        <f>申込一覧表_女子!BC55</f>
        <v>0</v>
      </c>
      <c r="J51" s="25">
        <f>申込書!$AA$5</f>
        <v>13005</v>
      </c>
    </row>
    <row r="52" spans="1:10">
      <c r="A52" t="str">
        <f>IF(申込一覧表_女子!E56="","",申込一覧表_女子!AH56)</f>
        <v/>
      </c>
      <c r="B52">
        <v>5</v>
      </c>
      <c r="C52" t="str">
        <f>申込一覧表_女子!AN56</f>
        <v xml:space="preserve">  </v>
      </c>
      <c r="D52" t="str">
        <f>申込一覧表_女子!AM56</f>
        <v xml:space="preserve"> </v>
      </c>
      <c r="E52" s="32">
        <f>申込一覧表_女子!D56</f>
        <v>0</v>
      </c>
      <c r="F52" t="str">
        <f>申込一覧表_女子!R56</f>
        <v/>
      </c>
      <c r="G52" t="str">
        <f>申込一覧表_女子!T56</f>
        <v/>
      </c>
      <c r="I52">
        <f>申込一覧表_女子!BC56</f>
        <v>0</v>
      </c>
      <c r="J52" s="25">
        <f>申込書!$AA$5</f>
        <v>13005</v>
      </c>
    </row>
    <row r="53" spans="1:10">
      <c r="A53" t="str">
        <f>IF(申込一覧表_女子!E57="","",申込一覧表_女子!AH57)</f>
        <v/>
      </c>
      <c r="B53">
        <v>5</v>
      </c>
      <c r="C53" t="str">
        <f>申込一覧表_女子!AN57</f>
        <v xml:space="preserve">  </v>
      </c>
      <c r="D53" t="str">
        <f>申込一覧表_女子!AM57</f>
        <v xml:space="preserve"> </v>
      </c>
      <c r="E53" s="32">
        <f>申込一覧表_女子!D57</f>
        <v>0</v>
      </c>
      <c r="F53" t="str">
        <f>申込一覧表_女子!R57</f>
        <v/>
      </c>
      <c r="G53" t="str">
        <f>申込一覧表_女子!T57</f>
        <v/>
      </c>
      <c r="I53">
        <f>申込一覧表_女子!BC57</f>
        <v>0</v>
      </c>
      <c r="J53" s="25">
        <f>申込書!$AA$5</f>
        <v>13005</v>
      </c>
    </row>
    <row r="54" spans="1:10">
      <c r="A54" t="str">
        <f>IF(申込一覧表_女子!E58="","",申込一覧表_女子!AH58)</f>
        <v/>
      </c>
      <c r="B54">
        <v>5</v>
      </c>
      <c r="C54" t="str">
        <f>申込一覧表_女子!AN58</f>
        <v xml:space="preserve">  </v>
      </c>
      <c r="D54" t="str">
        <f>申込一覧表_女子!AM58</f>
        <v xml:space="preserve"> </v>
      </c>
      <c r="E54" s="32">
        <f>申込一覧表_女子!D58</f>
        <v>0</v>
      </c>
      <c r="F54" t="str">
        <f>申込一覧表_女子!R58</f>
        <v/>
      </c>
      <c r="G54" t="str">
        <f>申込一覧表_女子!T58</f>
        <v/>
      </c>
      <c r="I54">
        <f>申込一覧表_女子!BC58</f>
        <v>0</v>
      </c>
      <c r="J54" s="25">
        <f>申込書!$AA$5</f>
        <v>13005</v>
      </c>
    </row>
    <row r="55" spans="1:10">
      <c r="A55" t="str">
        <f>IF(申込一覧表_女子!E59="","",申込一覧表_女子!AH59)</f>
        <v/>
      </c>
      <c r="B55">
        <v>5</v>
      </c>
      <c r="C55" t="str">
        <f>申込一覧表_女子!AN59</f>
        <v xml:space="preserve">  </v>
      </c>
      <c r="D55" t="str">
        <f>申込一覧表_女子!AM59</f>
        <v xml:space="preserve"> </v>
      </c>
      <c r="E55" s="32">
        <f>申込一覧表_女子!D59</f>
        <v>0</v>
      </c>
      <c r="F55" t="str">
        <f>申込一覧表_女子!R59</f>
        <v/>
      </c>
      <c r="G55" t="str">
        <f>申込一覧表_女子!T59</f>
        <v/>
      </c>
      <c r="I55">
        <f>申込一覧表_女子!BC59</f>
        <v>0</v>
      </c>
      <c r="J55" s="25">
        <f>申込書!$AA$5</f>
        <v>13005</v>
      </c>
    </row>
    <row r="56" spans="1:10">
      <c r="A56" t="str">
        <f>IF(申込一覧表_女子!E60="","",申込一覧表_女子!AH60)</f>
        <v/>
      </c>
      <c r="B56">
        <v>5</v>
      </c>
      <c r="C56" t="str">
        <f>申込一覧表_女子!AN60</f>
        <v xml:space="preserve">  </v>
      </c>
      <c r="D56" t="str">
        <f>申込一覧表_女子!AM60</f>
        <v xml:space="preserve"> </v>
      </c>
      <c r="E56" s="32">
        <f>申込一覧表_女子!D60</f>
        <v>0</v>
      </c>
      <c r="F56" t="str">
        <f>申込一覧表_女子!R60</f>
        <v/>
      </c>
      <c r="G56" t="str">
        <f>申込一覧表_女子!T60</f>
        <v/>
      </c>
      <c r="I56">
        <f>申込一覧表_女子!BC60</f>
        <v>0</v>
      </c>
      <c r="J56" s="25">
        <f>申込書!$AA$5</f>
        <v>13005</v>
      </c>
    </row>
    <row r="57" spans="1:10">
      <c r="A57" t="str">
        <f>IF(申込一覧表_女子!E61="","",申込一覧表_女子!AH61)</f>
        <v/>
      </c>
      <c r="B57">
        <v>5</v>
      </c>
      <c r="C57" t="str">
        <f>申込一覧表_女子!AN61</f>
        <v xml:space="preserve">  </v>
      </c>
      <c r="D57" t="str">
        <f>申込一覧表_女子!AM61</f>
        <v xml:space="preserve"> </v>
      </c>
      <c r="E57" s="32">
        <f>申込一覧表_女子!D61</f>
        <v>0</v>
      </c>
      <c r="F57" t="str">
        <f>申込一覧表_女子!R61</f>
        <v/>
      </c>
      <c r="G57" t="str">
        <f>申込一覧表_女子!T61</f>
        <v/>
      </c>
      <c r="I57">
        <f>申込一覧表_女子!BC61</f>
        <v>0</v>
      </c>
      <c r="J57" s="25">
        <f>申込書!$AA$5</f>
        <v>13005</v>
      </c>
    </row>
    <row r="58" spans="1:10">
      <c r="A58" t="str">
        <f>IF(申込一覧表_女子!E62="","",申込一覧表_女子!AH62)</f>
        <v/>
      </c>
      <c r="B58">
        <v>5</v>
      </c>
      <c r="C58" t="str">
        <f>申込一覧表_女子!AN62</f>
        <v xml:space="preserve">  </v>
      </c>
      <c r="D58" t="str">
        <f>申込一覧表_女子!AM62</f>
        <v xml:space="preserve"> </v>
      </c>
      <c r="E58" s="32">
        <f>申込一覧表_女子!D62</f>
        <v>0</v>
      </c>
      <c r="F58" t="str">
        <f>申込一覧表_女子!R62</f>
        <v/>
      </c>
      <c r="G58" t="str">
        <f>申込一覧表_女子!T62</f>
        <v/>
      </c>
      <c r="I58">
        <f>申込一覧表_女子!BC62</f>
        <v>0</v>
      </c>
      <c r="J58" s="25">
        <f>申込書!$AA$5</f>
        <v>13005</v>
      </c>
    </row>
    <row r="59" spans="1:10">
      <c r="A59" t="str">
        <f>IF(申込一覧表_女子!E63="","",申込一覧表_女子!AH63)</f>
        <v/>
      </c>
      <c r="B59">
        <v>5</v>
      </c>
      <c r="C59" t="str">
        <f>申込一覧表_女子!AN63</f>
        <v xml:space="preserve">  </v>
      </c>
      <c r="D59" t="str">
        <f>申込一覧表_女子!AM63</f>
        <v xml:space="preserve"> </v>
      </c>
      <c r="E59" s="32">
        <f>申込一覧表_女子!D63</f>
        <v>0</v>
      </c>
      <c r="F59" t="str">
        <f>申込一覧表_女子!R63</f>
        <v/>
      </c>
      <c r="G59" t="str">
        <f>申込一覧表_女子!T63</f>
        <v/>
      </c>
      <c r="I59">
        <f>申込一覧表_女子!BC63</f>
        <v>0</v>
      </c>
      <c r="J59" s="25">
        <f>申込書!$AA$5</f>
        <v>13005</v>
      </c>
    </row>
    <row r="60" spans="1:10" ht="11.25" customHeight="1">
      <c r="A60" t="str">
        <f>IF(申込一覧表_女子!E64="","",申込一覧表_女子!AH64)</f>
        <v/>
      </c>
      <c r="B60">
        <v>5</v>
      </c>
      <c r="C60" t="str">
        <f>申込一覧表_女子!AN64</f>
        <v xml:space="preserve">  </v>
      </c>
      <c r="D60" t="str">
        <f>申込一覧表_女子!AM64</f>
        <v xml:space="preserve"> </v>
      </c>
      <c r="E60" s="32">
        <f>申込一覧表_女子!D64</f>
        <v>0</v>
      </c>
      <c r="F60" t="str">
        <f>申込一覧表_女子!R64</f>
        <v/>
      </c>
      <c r="G60" t="str">
        <f>申込一覧表_女子!T64</f>
        <v/>
      </c>
      <c r="I60">
        <f>申込一覧表_女子!BC64</f>
        <v>0</v>
      </c>
      <c r="J60" s="25">
        <f>申込書!$AA$5</f>
        <v>13005</v>
      </c>
    </row>
    <row r="61" spans="1:10" ht="11.25" customHeight="1">
      <c r="A61" t="str">
        <f>IF(申込一覧表_女子!E65="","",申込一覧表_女子!AH65)</f>
        <v/>
      </c>
      <c r="B61">
        <v>5</v>
      </c>
      <c r="C61" t="str">
        <f>申込一覧表_女子!AN65</f>
        <v xml:space="preserve">  </v>
      </c>
      <c r="D61" t="str">
        <f>申込一覧表_女子!AM65</f>
        <v xml:space="preserve"> </v>
      </c>
      <c r="E61" s="32">
        <f>申込一覧表_女子!D65</f>
        <v>0</v>
      </c>
      <c r="F61" t="str">
        <f>申込一覧表_女子!R65</f>
        <v/>
      </c>
      <c r="G61" t="str">
        <f>申込一覧表_女子!T65</f>
        <v/>
      </c>
      <c r="I61">
        <f>申込一覧表_女子!BC65</f>
        <v>0</v>
      </c>
      <c r="J61" s="25">
        <f>申込書!$AA$5</f>
        <v>13005</v>
      </c>
    </row>
    <row r="62" spans="1:10" ht="11.25" customHeight="1">
      <c r="A62" t="str">
        <f>IF(申込一覧表_女子!E66="","",申込一覧表_女子!AH66)</f>
        <v/>
      </c>
      <c r="B62">
        <v>5</v>
      </c>
      <c r="C62" t="str">
        <f>申込一覧表_女子!AN66</f>
        <v xml:space="preserve">  </v>
      </c>
      <c r="D62" t="str">
        <f>申込一覧表_女子!AM66</f>
        <v xml:space="preserve"> </v>
      </c>
      <c r="E62" s="32">
        <f>申込一覧表_女子!D66</f>
        <v>0</v>
      </c>
      <c r="F62" t="str">
        <f>申込一覧表_女子!R66</f>
        <v/>
      </c>
      <c r="G62" t="str">
        <f>申込一覧表_女子!T66</f>
        <v/>
      </c>
      <c r="I62">
        <f>申込一覧表_女子!BC66</f>
        <v>0</v>
      </c>
      <c r="J62" s="25">
        <f>申込書!$AA$5</f>
        <v>13005</v>
      </c>
    </row>
    <row r="63" spans="1:10" ht="11.25" customHeight="1">
      <c r="A63" t="str">
        <f>IF(申込一覧表_女子!E67="","",申込一覧表_女子!AH67)</f>
        <v/>
      </c>
      <c r="B63">
        <v>5</v>
      </c>
      <c r="C63" t="str">
        <f>申込一覧表_女子!AN67</f>
        <v xml:space="preserve">  </v>
      </c>
      <c r="D63" t="str">
        <f>申込一覧表_女子!AM67</f>
        <v xml:space="preserve"> </v>
      </c>
      <c r="E63" s="32">
        <f>申込一覧表_女子!D67</f>
        <v>0</v>
      </c>
      <c r="F63" t="str">
        <f>申込一覧表_女子!R67</f>
        <v/>
      </c>
      <c r="G63" t="str">
        <f>申込一覧表_女子!T67</f>
        <v/>
      </c>
      <c r="I63">
        <f>申込一覧表_女子!BC67</f>
        <v>0</v>
      </c>
      <c r="J63" s="25">
        <f>申込書!$AA$5</f>
        <v>13005</v>
      </c>
    </row>
    <row r="64" spans="1:10" ht="11.25" customHeight="1">
      <c r="A64" t="str">
        <f>IF(申込一覧表_女子!E68="","",申込一覧表_女子!AH68)</f>
        <v/>
      </c>
      <c r="B64">
        <v>5</v>
      </c>
      <c r="C64" t="str">
        <f>申込一覧表_女子!AN68</f>
        <v xml:space="preserve">  </v>
      </c>
      <c r="D64" t="str">
        <f>申込一覧表_女子!AM68</f>
        <v xml:space="preserve"> </v>
      </c>
      <c r="E64" s="32">
        <f>申込一覧表_女子!D68</f>
        <v>0</v>
      </c>
      <c r="F64" t="str">
        <f>申込一覧表_女子!R68</f>
        <v/>
      </c>
      <c r="G64" t="str">
        <f>申込一覧表_女子!T68</f>
        <v/>
      </c>
      <c r="I64">
        <f>申込一覧表_女子!BC68</f>
        <v>0</v>
      </c>
      <c r="J64" s="25">
        <f>申込書!$AA$5</f>
        <v>13005</v>
      </c>
    </row>
    <row r="65" spans="1:10" ht="11.25" customHeight="1">
      <c r="A65" t="str">
        <f>IF(申込一覧表_女子!E69="","",申込一覧表_女子!AH69)</f>
        <v/>
      </c>
      <c r="B65">
        <v>5</v>
      </c>
      <c r="C65" t="str">
        <f>申込一覧表_女子!AN69</f>
        <v xml:space="preserve">  </v>
      </c>
      <c r="D65" t="str">
        <f>申込一覧表_女子!AM69</f>
        <v xml:space="preserve"> </v>
      </c>
      <c r="E65" s="32">
        <f>申込一覧表_女子!D69</f>
        <v>0</v>
      </c>
      <c r="F65" t="str">
        <f>申込一覧表_女子!R69</f>
        <v/>
      </c>
      <c r="G65" t="str">
        <f>申込一覧表_女子!T69</f>
        <v/>
      </c>
      <c r="I65">
        <f>申込一覧表_女子!BC69</f>
        <v>0</v>
      </c>
      <c r="J65" s="25">
        <f>申込書!$AA$5</f>
        <v>13005</v>
      </c>
    </row>
    <row r="66" spans="1:10" ht="11.25" customHeight="1">
      <c r="A66" t="str">
        <f>IF(申込一覧表_女子!E70="","",申込一覧表_女子!AH70)</f>
        <v/>
      </c>
      <c r="B66">
        <v>5</v>
      </c>
      <c r="C66" t="str">
        <f>申込一覧表_女子!AN70</f>
        <v xml:space="preserve">  </v>
      </c>
      <c r="D66" t="str">
        <f>申込一覧表_女子!AM70</f>
        <v xml:space="preserve"> </v>
      </c>
      <c r="E66" s="32">
        <f>申込一覧表_女子!D70</f>
        <v>0</v>
      </c>
      <c r="F66" t="str">
        <f>申込一覧表_女子!R70</f>
        <v/>
      </c>
      <c r="G66" t="str">
        <f>申込一覧表_女子!T70</f>
        <v/>
      </c>
      <c r="I66">
        <f>申込一覧表_女子!BC70</f>
        <v>0</v>
      </c>
      <c r="J66" s="25">
        <f>申込書!$AA$5</f>
        <v>13005</v>
      </c>
    </row>
    <row r="67" spans="1:10" ht="11.25" customHeight="1">
      <c r="A67" t="str">
        <f>IF(申込一覧表_女子!E71="","",申込一覧表_女子!AH71)</f>
        <v/>
      </c>
      <c r="B67">
        <v>5</v>
      </c>
      <c r="C67" t="str">
        <f>申込一覧表_女子!AN71</f>
        <v xml:space="preserve">  </v>
      </c>
      <c r="D67" t="str">
        <f>申込一覧表_女子!AM71</f>
        <v xml:space="preserve"> </v>
      </c>
      <c r="E67" s="32">
        <f>申込一覧表_女子!D71</f>
        <v>0</v>
      </c>
      <c r="F67" t="str">
        <f>申込一覧表_女子!R71</f>
        <v/>
      </c>
      <c r="G67" t="str">
        <f>申込一覧表_女子!T71</f>
        <v/>
      </c>
      <c r="I67">
        <f>申込一覧表_女子!BC71</f>
        <v>0</v>
      </c>
      <c r="J67" s="25">
        <f>申込書!$AA$5</f>
        <v>13005</v>
      </c>
    </row>
    <row r="68" spans="1:10" ht="11.25" customHeight="1">
      <c r="A68" t="str">
        <f>IF(申込一覧表_女子!E72="","",申込一覧表_女子!AH72)</f>
        <v/>
      </c>
      <c r="B68">
        <v>5</v>
      </c>
      <c r="C68" t="str">
        <f>申込一覧表_女子!AN72</f>
        <v xml:space="preserve">  </v>
      </c>
      <c r="D68" t="str">
        <f>申込一覧表_女子!AM72</f>
        <v xml:space="preserve"> </v>
      </c>
      <c r="E68" s="32">
        <f>申込一覧表_女子!D72</f>
        <v>0</v>
      </c>
      <c r="F68" t="str">
        <f>申込一覧表_女子!R72</f>
        <v/>
      </c>
      <c r="G68" t="str">
        <f>申込一覧表_女子!T72</f>
        <v/>
      </c>
      <c r="I68">
        <f>申込一覧表_女子!BC72</f>
        <v>0</v>
      </c>
      <c r="J68" s="25">
        <f>申込書!$AA$5</f>
        <v>13005</v>
      </c>
    </row>
    <row r="69" spans="1:10" ht="11.25" customHeight="1">
      <c r="A69" t="str">
        <f>IF(申込一覧表_女子!E73="","",申込一覧表_女子!AH73)</f>
        <v/>
      </c>
      <c r="B69">
        <v>5</v>
      </c>
      <c r="C69" t="str">
        <f>申込一覧表_女子!AN73</f>
        <v xml:space="preserve">  </v>
      </c>
      <c r="D69" t="str">
        <f>申込一覧表_女子!AM73</f>
        <v xml:space="preserve"> </v>
      </c>
      <c r="E69" s="32">
        <f>申込一覧表_女子!D73</f>
        <v>0</v>
      </c>
      <c r="F69" t="str">
        <f>申込一覧表_女子!R73</f>
        <v/>
      </c>
      <c r="G69" t="str">
        <f>申込一覧表_女子!T73</f>
        <v/>
      </c>
      <c r="I69">
        <f>申込一覧表_女子!BC73</f>
        <v>0</v>
      </c>
      <c r="J69" s="25">
        <f>申込書!$AA$5</f>
        <v>13005</v>
      </c>
    </row>
    <row r="70" spans="1:10" ht="11.25" customHeight="1">
      <c r="A70" t="str">
        <f>IF(申込一覧表_女子!E74="","",申込一覧表_女子!AH74)</f>
        <v/>
      </c>
      <c r="B70">
        <v>5</v>
      </c>
      <c r="C70" t="str">
        <f>申込一覧表_女子!AN74</f>
        <v xml:space="preserve">  </v>
      </c>
      <c r="D70" t="str">
        <f>申込一覧表_女子!AM74</f>
        <v xml:space="preserve"> </v>
      </c>
      <c r="E70" s="32">
        <f>申込一覧表_女子!D74</f>
        <v>0</v>
      </c>
      <c r="F70" t="str">
        <f>申込一覧表_女子!R74</f>
        <v/>
      </c>
      <c r="G70" t="str">
        <f>申込一覧表_女子!T74</f>
        <v/>
      </c>
      <c r="I70">
        <f>申込一覧表_女子!BC74</f>
        <v>0</v>
      </c>
      <c r="J70" s="25">
        <f>申込書!$AA$5</f>
        <v>13005</v>
      </c>
    </row>
    <row r="71" spans="1:10" ht="11.25" customHeight="1">
      <c r="A71" s="33" t="str">
        <f>IF(申込一覧表_女子!E75="","",申込一覧表_女子!AH75)</f>
        <v/>
      </c>
      <c r="B71" s="33">
        <v>5</v>
      </c>
      <c r="C71" s="33" t="str">
        <f>申込一覧表_女子!AN75</f>
        <v xml:space="preserve">  </v>
      </c>
      <c r="D71" s="33" t="str">
        <f>申込一覧表_女子!AM75</f>
        <v xml:space="preserve"> </v>
      </c>
      <c r="E71" s="34">
        <f>申込一覧表_女子!D75</f>
        <v>0</v>
      </c>
      <c r="F71" s="33" t="str">
        <f>申込一覧表_女子!R75</f>
        <v/>
      </c>
      <c r="G71" s="33" t="str">
        <f>申込一覧表_女子!T75</f>
        <v/>
      </c>
      <c r="H71" s="33"/>
      <c r="I71" s="33">
        <f>申込一覧表_女子!BC75</f>
        <v>0</v>
      </c>
      <c r="J71" s="39">
        <f>申込書!$AA$5</f>
        <v>13005</v>
      </c>
    </row>
    <row r="72" spans="1:10">
      <c r="A72" t="str">
        <f>IF(申込一覧表_女子!E76="","",申込一覧表_女子!AH76)</f>
        <v/>
      </c>
      <c r="C72" t="str">
        <f>IF(A72="","",申込一覧表_女子!AN76)</f>
        <v/>
      </c>
      <c r="D72" t="str">
        <f>IF(A72="","",申込一覧表_女子!AM76)</f>
        <v/>
      </c>
      <c r="E72" s="32" t="str">
        <f>IF(A72="","",申込一覧表_女子!D76)</f>
        <v/>
      </c>
      <c r="I72" t="str">
        <f>IF(A72="","",申込一覧表_女子!BC76)</f>
        <v/>
      </c>
      <c r="J72" t="str">
        <f>IF(A72="","",申込書!$AA$5)</f>
        <v/>
      </c>
    </row>
    <row r="73" spans="1:10">
      <c r="A73" s="33" t="str">
        <f>IF(申込一覧表_女子!E77="","",申込一覧表_女子!AH77)</f>
        <v/>
      </c>
      <c r="B73" s="33"/>
      <c r="C73" s="33" t="str">
        <f>IF(A73="","",申込一覧表_女子!AN77)</f>
        <v/>
      </c>
      <c r="D73" s="33" t="str">
        <f>IF(A73="","",申込一覧表_女子!AM77)</f>
        <v/>
      </c>
      <c r="E73" s="34" t="str">
        <f>IF(A73="","",申込一覧表_女子!D77)</f>
        <v/>
      </c>
      <c r="F73" s="33"/>
      <c r="G73" s="33"/>
      <c r="H73" s="33"/>
      <c r="I73" s="33" t="str">
        <f>IF(A73="","",申込一覧表_女子!BC77)</f>
        <v/>
      </c>
      <c r="J73" s="33" t="str">
        <f>IF(A73="","",申込書!$AA$5)</f>
        <v/>
      </c>
    </row>
    <row r="74" spans="1:10">
      <c r="A74" t="str">
        <f>IF(申込一覧表_男子!E6="","",申込一覧表_男子!AH6)</f>
        <v/>
      </c>
      <c r="B74">
        <v>0</v>
      </c>
      <c r="C74" s="37" t="str">
        <f>申込一覧表_男子!AN6</f>
        <v xml:space="preserve">  </v>
      </c>
      <c r="D74" s="37" t="str">
        <f>申込一覧表_男子!AM6</f>
        <v xml:space="preserve"> </v>
      </c>
      <c r="E74" s="38">
        <f>申込一覧表_男子!D6</f>
        <v>0</v>
      </c>
      <c r="F74" t="str">
        <f>申込一覧表_男子!R6</f>
        <v/>
      </c>
      <c r="G74" t="str">
        <f>申込一覧表_男子!T6</f>
        <v/>
      </c>
      <c r="I74" s="37">
        <f>申込一覧表_男子!BC6</f>
        <v>0</v>
      </c>
      <c r="J74" s="40">
        <f>申込書!$AA$5</f>
        <v>13005</v>
      </c>
    </row>
    <row r="75" spans="1:10">
      <c r="A75" t="str">
        <f>IF(申込一覧表_男子!E7="","",申込一覧表_男子!AH7)</f>
        <v/>
      </c>
      <c r="B75">
        <v>0</v>
      </c>
      <c r="C75" t="str">
        <f>申込一覧表_男子!AN7</f>
        <v xml:space="preserve">  </v>
      </c>
      <c r="D75" t="str">
        <f>申込一覧表_男子!AM7</f>
        <v xml:space="preserve"> </v>
      </c>
      <c r="E75" s="32">
        <f>申込一覧表_男子!D7</f>
        <v>0</v>
      </c>
      <c r="F75" t="str">
        <f>申込一覧表_男子!R7</f>
        <v/>
      </c>
      <c r="G75" t="str">
        <f>申込一覧表_男子!T7</f>
        <v/>
      </c>
      <c r="I75">
        <f>申込一覧表_男子!BC7</f>
        <v>0</v>
      </c>
      <c r="J75" s="25">
        <f>申込書!$AA$5</f>
        <v>13005</v>
      </c>
    </row>
    <row r="76" spans="1:10">
      <c r="A76" t="str">
        <f>IF(申込一覧表_男子!E8="","",申込一覧表_男子!AH8)</f>
        <v/>
      </c>
      <c r="B76">
        <v>0</v>
      </c>
      <c r="C76" t="str">
        <f>申込一覧表_男子!AN8</f>
        <v xml:space="preserve">  </v>
      </c>
      <c r="D76" t="str">
        <f>申込一覧表_男子!AM8</f>
        <v xml:space="preserve"> </v>
      </c>
      <c r="E76" s="32">
        <f>申込一覧表_男子!D8</f>
        <v>0</v>
      </c>
      <c r="F76" t="str">
        <f>申込一覧表_男子!R8</f>
        <v/>
      </c>
      <c r="G76" t="str">
        <f>申込一覧表_男子!T8</f>
        <v/>
      </c>
      <c r="I76">
        <f>申込一覧表_男子!BC8</f>
        <v>0</v>
      </c>
      <c r="J76" s="25">
        <f>申込書!$AA$5</f>
        <v>13005</v>
      </c>
    </row>
    <row r="77" spans="1:10">
      <c r="A77" t="str">
        <f>IF(申込一覧表_男子!E9="","",申込一覧表_男子!AH9)</f>
        <v/>
      </c>
      <c r="B77">
        <v>0</v>
      </c>
      <c r="C77" t="str">
        <f>申込一覧表_男子!AN9</f>
        <v xml:space="preserve">  </v>
      </c>
      <c r="D77" t="str">
        <f>申込一覧表_男子!AM9</f>
        <v xml:space="preserve"> </v>
      </c>
      <c r="E77" s="32">
        <f>申込一覧表_男子!D9</f>
        <v>0</v>
      </c>
      <c r="F77" t="str">
        <f>申込一覧表_男子!R9</f>
        <v/>
      </c>
      <c r="G77" t="str">
        <f>申込一覧表_男子!T9</f>
        <v/>
      </c>
      <c r="I77">
        <f>申込一覧表_男子!BC9</f>
        <v>0</v>
      </c>
      <c r="J77" s="25">
        <f>申込書!$AA$5</f>
        <v>13005</v>
      </c>
    </row>
    <row r="78" spans="1:10">
      <c r="A78" t="str">
        <f>IF(申込一覧表_男子!E10="","",申込一覧表_男子!AH10)</f>
        <v/>
      </c>
      <c r="B78">
        <v>0</v>
      </c>
      <c r="C78" t="str">
        <f>申込一覧表_男子!AN10</f>
        <v xml:space="preserve">  </v>
      </c>
      <c r="D78" t="str">
        <f>申込一覧表_男子!AM10</f>
        <v xml:space="preserve"> </v>
      </c>
      <c r="E78" s="32">
        <f>申込一覧表_男子!D10</f>
        <v>0</v>
      </c>
      <c r="F78" t="str">
        <f>申込一覧表_男子!R10</f>
        <v/>
      </c>
      <c r="G78" t="str">
        <f>申込一覧表_男子!T10</f>
        <v/>
      </c>
      <c r="I78">
        <f>申込一覧表_男子!BC10</f>
        <v>0</v>
      </c>
      <c r="J78" s="25">
        <f>申込書!$AA$5</f>
        <v>13005</v>
      </c>
    </row>
    <row r="79" spans="1:10">
      <c r="A79" t="str">
        <f>IF(申込一覧表_男子!E11="","",申込一覧表_男子!AH11)</f>
        <v/>
      </c>
      <c r="B79">
        <v>0</v>
      </c>
      <c r="C79" t="str">
        <f>申込一覧表_男子!AN11</f>
        <v xml:space="preserve">  </v>
      </c>
      <c r="D79" t="str">
        <f>申込一覧表_男子!AM11</f>
        <v xml:space="preserve"> </v>
      </c>
      <c r="E79" s="32">
        <f>申込一覧表_男子!D11</f>
        <v>0</v>
      </c>
      <c r="F79" t="str">
        <f>申込一覧表_男子!R11</f>
        <v/>
      </c>
      <c r="G79" t="str">
        <f>申込一覧表_男子!T11</f>
        <v/>
      </c>
      <c r="I79">
        <f>申込一覧表_男子!BC11</f>
        <v>0</v>
      </c>
      <c r="J79" s="25">
        <f>申込書!$AA$5</f>
        <v>13005</v>
      </c>
    </row>
    <row r="80" spans="1:10">
      <c r="A80" t="str">
        <f>IF(申込一覧表_男子!E12="","",申込一覧表_男子!AH12)</f>
        <v/>
      </c>
      <c r="B80">
        <v>0</v>
      </c>
      <c r="C80" t="str">
        <f>申込一覧表_男子!AN12</f>
        <v xml:space="preserve">  </v>
      </c>
      <c r="D80" t="str">
        <f>申込一覧表_男子!AM12</f>
        <v xml:space="preserve"> </v>
      </c>
      <c r="E80" s="32">
        <f>申込一覧表_男子!D12</f>
        <v>0</v>
      </c>
      <c r="F80" t="str">
        <f>申込一覧表_男子!R12</f>
        <v/>
      </c>
      <c r="G80" t="str">
        <f>申込一覧表_男子!T12</f>
        <v/>
      </c>
      <c r="I80">
        <f>申込一覧表_男子!BC12</f>
        <v>0</v>
      </c>
      <c r="J80" s="25">
        <f>申込書!$AA$5</f>
        <v>13005</v>
      </c>
    </row>
    <row r="81" spans="1:10">
      <c r="A81" t="str">
        <f>IF(申込一覧表_男子!E13="","",申込一覧表_男子!AH13)</f>
        <v/>
      </c>
      <c r="B81">
        <v>0</v>
      </c>
      <c r="C81" t="str">
        <f>申込一覧表_男子!AN13</f>
        <v xml:space="preserve">  </v>
      </c>
      <c r="D81" t="str">
        <f>申込一覧表_男子!AM13</f>
        <v xml:space="preserve"> </v>
      </c>
      <c r="E81" s="32">
        <f>申込一覧表_男子!D13</f>
        <v>0</v>
      </c>
      <c r="F81" t="str">
        <f>申込一覧表_男子!R13</f>
        <v/>
      </c>
      <c r="G81" t="str">
        <f>申込一覧表_男子!T13</f>
        <v/>
      </c>
      <c r="I81">
        <f>申込一覧表_男子!BC13</f>
        <v>0</v>
      </c>
      <c r="J81" s="25">
        <f>申込書!$AA$5</f>
        <v>13005</v>
      </c>
    </row>
    <row r="82" spans="1:10">
      <c r="A82" t="str">
        <f>IF(申込一覧表_男子!E14="","",申込一覧表_男子!AH14)</f>
        <v/>
      </c>
      <c r="B82">
        <v>0</v>
      </c>
      <c r="C82" t="str">
        <f>申込一覧表_男子!AN14</f>
        <v xml:space="preserve">  </v>
      </c>
      <c r="D82" t="str">
        <f>申込一覧表_男子!AM14</f>
        <v xml:space="preserve"> </v>
      </c>
      <c r="E82" s="32">
        <f>申込一覧表_男子!D14</f>
        <v>0</v>
      </c>
      <c r="F82" t="str">
        <f>申込一覧表_男子!R14</f>
        <v/>
      </c>
      <c r="G82" t="str">
        <f>申込一覧表_男子!T14</f>
        <v/>
      </c>
      <c r="I82">
        <f>申込一覧表_男子!BC14</f>
        <v>0</v>
      </c>
      <c r="J82" s="25">
        <f>申込書!$AA$5</f>
        <v>13005</v>
      </c>
    </row>
    <row r="83" spans="1:10">
      <c r="A83" t="str">
        <f>IF(申込一覧表_男子!E15="","",申込一覧表_男子!AH15)</f>
        <v/>
      </c>
      <c r="B83">
        <v>0</v>
      </c>
      <c r="C83" t="str">
        <f>申込一覧表_男子!AN15</f>
        <v xml:space="preserve">  </v>
      </c>
      <c r="D83" t="str">
        <f>申込一覧表_男子!AM15</f>
        <v xml:space="preserve"> </v>
      </c>
      <c r="E83" s="32">
        <f>申込一覧表_男子!D15</f>
        <v>0</v>
      </c>
      <c r="F83" t="str">
        <f>申込一覧表_男子!R15</f>
        <v/>
      </c>
      <c r="G83" t="str">
        <f>申込一覧表_男子!T15</f>
        <v/>
      </c>
      <c r="I83">
        <f>申込一覧表_男子!BC15</f>
        <v>0</v>
      </c>
      <c r="J83" s="25">
        <f>申込書!$AA$5</f>
        <v>13005</v>
      </c>
    </row>
    <row r="84" spans="1:10">
      <c r="A84" t="str">
        <f>IF(申込一覧表_男子!E16="","",申込一覧表_男子!AH16)</f>
        <v/>
      </c>
      <c r="B84">
        <v>0</v>
      </c>
      <c r="C84" t="str">
        <f>申込一覧表_男子!AN16</f>
        <v xml:space="preserve">  </v>
      </c>
      <c r="D84" t="str">
        <f>申込一覧表_男子!AM16</f>
        <v xml:space="preserve"> </v>
      </c>
      <c r="E84" s="32">
        <f>申込一覧表_男子!D16</f>
        <v>0</v>
      </c>
      <c r="F84" t="str">
        <f>申込一覧表_男子!R16</f>
        <v/>
      </c>
      <c r="G84" t="str">
        <f>申込一覧表_男子!T16</f>
        <v/>
      </c>
      <c r="I84">
        <f>申込一覧表_男子!BC16</f>
        <v>0</v>
      </c>
      <c r="J84" s="25">
        <f>申込書!$AA$5</f>
        <v>13005</v>
      </c>
    </row>
    <row r="85" spans="1:10">
      <c r="A85" t="str">
        <f>IF(申込一覧表_男子!E17="","",申込一覧表_男子!AH17)</f>
        <v/>
      </c>
      <c r="B85">
        <v>0</v>
      </c>
      <c r="C85" t="str">
        <f>申込一覧表_男子!AN17</f>
        <v xml:space="preserve">  </v>
      </c>
      <c r="D85" t="str">
        <f>申込一覧表_男子!AM17</f>
        <v xml:space="preserve"> </v>
      </c>
      <c r="E85" s="32">
        <f>申込一覧表_男子!D17</f>
        <v>0</v>
      </c>
      <c r="F85" t="str">
        <f>申込一覧表_男子!R17</f>
        <v/>
      </c>
      <c r="G85" t="str">
        <f>申込一覧表_男子!T17</f>
        <v/>
      </c>
      <c r="I85">
        <f>申込一覧表_男子!BC17</f>
        <v>0</v>
      </c>
      <c r="J85" s="25">
        <f>申込書!$AA$5</f>
        <v>13005</v>
      </c>
    </row>
    <row r="86" spans="1:10">
      <c r="A86" t="str">
        <f>IF(申込一覧表_男子!E18="","",申込一覧表_男子!AH18)</f>
        <v/>
      </c>
      <c r="B86">
        <v>0</v>
      </c>
      <c r="C86" t="str">
        <f>申込一覧表_男子!AN18</f>
        <v xml:space="preserve">  </v>
      </c>
      <c r="D86" t="str">
        <f>申込一覧表_男子!AM18</f>
        <v xml:space="preserve"> </v>
      </c>
      <c r="E86" s="32">
        <f>申込一覧表_男子!D18</f>
        <v>0</v>
      </c>
      <c r="F86" t="str">
        <f>申込一覧表_男子!R18</f>
        <v/>
      </c>
      <c r="G86" t="str">
        <f>申込一覧表_男子!T18</f>
        <v/>
      </c>
      <c r="I86">
        <f>申込一覧表_男子!BC18</f>
        <v>0</v>
      </c>
      <c r="J86" s="25">
        <f>申込書!$AA$5</f>
        <v>13005</v>
      </c>
    </row>
    <row r="87" spans="1:10">
      <c r="A87" t="str">
        <f>IF(申込一覧表_男子!E19="","",申込一覧表_男子!AH19)</f>
        <v/>
      </c>
      <c r="B87">
        <v>0</v>
      </c>
      <c r="C87" t="str">
        <f>申込一覧表_男子!AN19</f>
        <v xml:space="preserve">  </v>
      </c>
      <c r="D87" t="str">
        <f>申込一覧表_男子!AM19</f>
        <v xml:space="preserve"> </v>
      </c>
      <c r="E87" s="32">
        <f>申込一覧表_男子!D19</f>
        <v>0</v>
      </c>
      <c r="F87" t="str">
        <f>申込一覧表_男子!R19</f>
        <v/>
      </c>
      <c r="G87" t="str">
        <f>申込一覧表_男子!T19</f>
        <v/>
      </c>
      <c r="I87">
        <f>申込一覧表_男子!BC19</f>
        <v>0</v>
      </c>
      <c r="J87" s="25">
        <f>申込書!$AA$5</f>
        <v>13005</v>
      </c>
    </row>
    <row r="88" spans="1:10">
      <c r="A88" t="str">
        <f>IF(申込一覧表_男子!E20="","",申込一覧表_男子!AH20)</f>
        <v/>
      </c>
      <c r="B88">
        <v>0</v>
      </c>
      <c r="C88" t="str">
        <f>申込一覧表_男子!AN20</f>
        <v xml:space="preserve">  </v>
      </c>
      <c r="D88" t="str">
        <f>申込一覧表_男子!AM20</f>
        <v xml:space="preserve"> </v>
      </c>
      <c r="E88" s="32">
        <f>申込一覧表_男子!D20</f>
        <v>0</v>
      </c>
      <c r="F88" t="str">
        <f>申込一覧表_男子!R20</f>
        <v/>
      </c>
      <c r="G88" t="str">
        <f>申込一覧表_男子!T20</f>
        <v/>
      </c>
      <c r="I88">
        <f>申込一覧表_男子!BC20</f>
        <v>0</v>
      </c>
      <c r="J88" s="25">
        <f>申込書!$AA$5</f>
        <v>13005</v>
      </c>
    </row>
    <row r="89" spans="1:10">
      <c r="A89" t="str">
        <f>IF(申込一覧表_男子!E21="","",申込一覧表_男子!AH21)</f>
        <v/>
      </c>
      <c r="B89">
        <v>0</v>
      </c>
      <c r="C89" t="str">
        <f>申込一覧表_男子!AN21</f>
        <v xml:space="preserve">  </v>
      </c>
      <c r="D89" t="str">
        <f>申込一覧表_男子!AM21</f>
        <v xml:space="preserve"> </v>
      </c>
      <c r="E89" s="32">
        <f>申込一覧表_男子!D21</f>
        <v>0</v>
      </c>
      <c r="F89" t="str">
        <f>申込一覧表_男子!R21</f>
        <v/>
      </c>
      <c r="G89" t="str">
        <f>申込一覧表_男子!T21</f>
        <v/>
      </c>
      <c r="I89">
        <f>申込一覧表_男子!BC21</f>
        <v>0</v>
      </c>
      <c r="J89" s="25">
        <f>申込書!$AA$5</f>
        <v>13005</v>
      </c>
    </row>
    <row r="90" spans="1:10">
      <c r="A90" t="str">
        <f>IF(申込一覧表_男子!E22="","",申込一覧表_男子!AH22)</f>
        <v/>
      </c>
      <c r="B90">
        <v>0</v>
      </c>
      <c r="C90" t="str">
        <f>申込一覧表_男子!AN22</f>
        <v xml:space="preserve">  </v>
      </c>
      <c r="D90" t="str">
        <f>申込一覧表_男子!AM22</f>
        <v xml:space="preserve"> </v>
      </c>
      <c r="E90" s="32">
        <f>申込一覧表_男子!D22</f>
        <v>0</v>
      </c>
      <c r="F90" t="str">
        <f>申込一覧表_男子!R22</f>
        <v/>
      </c>
      <c r="G90" t="str">
        <f>申込一覧表_男子!T22</f>
        <v/>
      </c>
      <c r="I90">
        <f>申込一覧表_男子!BC22</f>
        <v>0</v>
      </c>
      <c r="J90" s="25">
        <f>申込書!$AA$5</f>
        <v>13005</v>
      </c>
    </row>
    <row r="91" spans="1:10">
      <c r="A91" t="str">
        <f>IF(申込一覧表_男子!E23="","",申込一覧表_男子!AH23)</f>
        <v/>
      </c>
      <c r="B91">
        <v>0</v>
      </c>
      <c r="C91" t="str">
        <f>申込一覧表_男子!AN23</f>
        <v xml:space="preserve">  </v>
      </c>
      <c r="D91" t="str">
        <f>申込一覧表_男子!AM23</f>
        <v xml:space="preserve"> </v>
      </c>
      <c r="E91" s="32">
        <f>申込一覧表_男子!D23</f>
        <v>0</v>
      </c>
      <c r="F91" t="str">
        <f>申込一覧表_男子!R23</f>
        <v/>
      </c>
      <c r="G91" t="str">
        <f>申込一覧表_男子!T23</f>
        <v/>
      </c>
      <c r="I91">
        <f>申込一覧表_男子!BC23</f>
        <v>0</v>
      </c>
      <c r="J91" s="25">
        <f>申込書!$AA$5</f>
        <v>13005</v>
      </c>
    </row>
    <row r="92" spans="1:10">
      <c r="A92" t="str">
        <f>IF(申込一覧表_男子!E24="","",申込一覧表_男子!AH24)</f>
        <v/>
      </c>
      <c r="B92">
        <v>0</v>
      </c>
      <c r="C92" t="str">
        <f>申込一覧表_男子!AN24</f>
        <v xml:space="preserve">  </v>
      </c>
      <c r="D92" t="str">
        <f>申込一覧表_男子!AM24</f>
        <v xml:space="preserve"> </v>
      </c>
      <c r="E92" s="32">
        <f>申込一覧表_男子!D24</f>
        <v>0</v>
      </c>
      <c r="F92" t="str">
        <f>申込一覧表_男子!R24</f>
        <v/>
      </c>
      <c r="G92" t="str">
        <f>申込一覧表_男子!T24</f>
        <v/>
      </c>
      <c r="I92">
        <f>申込一覧表_男子!BC24</f>
        <v>0</v>
      </c>
      <c r="J92" s="25">
        <f>申込書!$AA$5</f>
        <v>13005</v>
      </c>
    </row>
    <row r="93" spans="1:10">
      <c r="A93" t="str">
        <f>IF(申込一覧表_男子!E25="","",申込一覧表_男子!AH25)</f>
        <v/>
      </c>
      <c r="B93">
        <v>0</v>
      </c>
      <c r="C93" t="str">
        <f>申込一覧表_男子!AN25</f>
        <v xml:space="preserve">  </v>
      </c>
      <c r="D93" t="str">
        <f>申込一覧表_男子!AM25</f>
        <v xml:space="preserve"> </v>
      </c>
      <c r="E93" s="32">
        <f>申込一覧表_男子!D25</f>
        <v>0</v>
      </c>
      <c r="F93" t="str">
        <f>申込一覧表_男子!R25</f>
        <v/>
      </c>
      <c r="G93" t="str">
        <f>申込一覧表_男子!T25</f>
        <v/>
      </c>
      <c r="I93">
        <f>申込一覧表_男子!BC25</f>
        <v>0</v>
      </c>
      <c r="J93" s="25">
        <f>申込書!$AA$5</f>
        <v>13005</v>
      </c>
    </row>
    <row r="94" spans="1:10">
      <c r="A94" t="str">
        <f>IF(申込一覧表_男子!E26="","",申込一覧表_男子!AH26)</f>
        <v/>
      </c>
      <c r="B94">
        <v>0</v>
      </c>
      <c r="C94" t="str">
        <f>申込一覧表_男子!AN26</f>
        <v xml:space="preserve">  </v>
      </c>
      <c r="D94" t="str">
        <f>申込一覧表_男子!AM26</f>
        <v xml:space="preserve"> </v>
      </c>
      <c r="E94" s="32">
        <f>申込一覧表_男子!D26</f>
        <v>0</v>
      </c>
      <c r="F94" t="str">
        <f>申込一覧表_男子!R26</f>
        <v/>
      </c>
      <c r="G94" t="str">
        <f>申込一覧表_男子!T26</f>
        <v/>
      </c>
      <c r="I94">
        <f>申込一覧表_男子!BC26</f>
        <v>0</v>
      </c>
      <c r="J94" s="25">
        <f>申込書!$AA$5</f>
        <v>13005</v>
      </c>
    </row>
    <row r="95" spans="1:10">
      <c r="A95" t="str">
        <f>IF(申込一覧表_男子!E27="","",申込一覧表_男子!AH27)</f>
        <v/>
      </c>
      <c r="B95">
        <v>0</v>
      </c>
      <c r="C95" t="str">
        <f>申込一覧表_男子!AN27</f>
        <v xml:space="preserve">  </v>
      </c>
      <c r="D95" t="str">
        <f>申込一覧表_男子!AM27</f>
        <v xml:space="preserve"> </v>
      </c>
      <c r="E95" s="32">
        <f>申込一覧表_男子!D27</f>
        <v>0</v>
      </c>
      <c r="F95" t="str">
        <f>申込一覧表_男子!R27</f>
        <v/>
      </c>
      <c r="G95" t="str">
        <f>申込一覧表_男子!T27</f>
        <v/>
      </c>
      <c r="I95">
        <f>申込一覧表_男子!BC27</f>
        <v>0</v>
      </c>
      <c r="J95" s="25">
        <f>申込書!$AA$5</f>
        <v>13005</v>
      </c>
    </row>
    <row r="96" spans="1:10">
      <c r="A96" t="str">
        <f>IF(申込一覧表_男子!E28="","",申込一覧表_男子!AH28)</f>
        <v/>
      </c>
      <c r="B96">
        <v>0</v>
      </c>
      <c r="C96" t="str">
        <f>申込一覧表_男子!AN28</f>
        <v xml:space="preserve">  </v>
      </c>
      <c r="D96" t="str">
        <f>申込一覧表_男子!AM28</f>
        <v xml:space="preserve"> </v>
      </c>
      <c r="E96" s="32">
        <f>申込一覧表_男子!D28</f>
        <v>0</v>
      </c>
      <c r="F96" t="str">
        <f>申込一覧表_男子!R28</f>
        <v/>
      </c>
      <c r="G96" t="str">
        <f>申込一覧表_男子!T28</f>
        <v/>
      </c>
      <c r="I96">
        <f>申込一覧表_男子!BC28</f>
        <v>0</v>
      </c>
      <c r="J96" s="25">
        <f>申込書!$AA$5</f>
        <v>13005</v>
      </c>
    </row>
    <row r="97" spans="1:10">
      <c r="A97" t="str">
        <f>IF(申込一覧表_男子!E29="","",申込一覧表_男子!AH29)</f>
        <v/>
      </c>
      <c r="B97">
        <v>0</v>
      </c>
      <c r="C97" t="str">
        <f>申込一覧表_男子!AN29</f>
        <v xml:space="preserve">  </v>
      </c>
      <c r="D97" t="str">
        <f>申込一覧表_男子!AM29</f>
        <v xml:space="preserve"> </v>
      </c>
      <c r="E97" s="32">
        <f>申込一覧表_男子!D29</f>
        <v>0</v>
      </c>
      <c r="F97" t="str">
        <f>申込一覧表_男子!R29</f>
        <v/>
      </c>
      <c r="G97" t="str">
        <f>申込一覧表_男子!T29</f>
        <v/>
      </c>
      <c r="I97">
        <f>申込一覧表_男子!BC29</f>
        <v>0</v>
      </c>
      <c r="J97" s="25">
        <f>申込書!$AA$5</f>
        <v>13005</v>
      </c>
    </row>
    <row r="98" spans="1:10">
      <c r="A98" t="str">
        <f>IF(申込一覧表_男子!E30="","",申込一覧表_男子!AH30)</f>
        <v/>
      </c>
      <c r="B98">
        <v>0</v>
      </c>
      <c r="C98" t="str">
        <f>申込一覧表_男子!AN30</f>
        <v xml:space="preserve">  </v>
      </c>
      <c r="D98" t="str">
        <f>申込一覧表_男子!AM30</f>
        <v xml:space="preserve"> </v>
      </c>
      <c r="E98" s="32">
        <f>申込一覧表_男子!D30</f>
        <v>0</v>
      </c>
      <c r="F98" t="str">
        <f>申込一覧表_男子!R30</f>
        <v/>
      </c>
      <c r="G98" t="str">
        <f>申込一覧表_男子!T30</f>
        <v/>
      </c>
      <c r="I98">
        <f>申込一覧表_男子!BC30</f>
        <v>0</v>
      </c>
      <c r="J98" s="25">
        <f>申込書!$AA$5</f>
        <v>13005</v>
      </c>
    </row>
    <row r="99" spans="1:10">
      <c r="A99" t="str">
        <f>IF(申込一覧表_男子!E31="","",申込一覧表_男子!AH31)</f>
        <v/>
      </c>
      <c r="B99">
        <v>0</v>
      </c>
      <c r="C99" t="str">
        <f>申込一覧表_男子!AN31</f>
        <v xml:space="preserve">  </v>
      </c>
      <c r="D99" t="str">
        <f>申込一覧表_男子!AM31</f>
        <v xml:space="preserve"> </v>
      </c>
      <c r="E99" s="32">
        <f>申込一覧表_男子!D31</f>
        <v>0</v>
      </c>
      <c r="F99" t="str">
        <f>申込一覧表_男子!R31</f>
        <v/>
      </c>
      <c r="G99" t="str">
        <f>申込一覧表_男子!T31</f>
        <v/>
      </c>
      <c r="I99">
        <f>申込一覧表_男子!BC31</f>
        <v>0</v>
      </c>
      <c r="J99" s="25">
        <f>申込書!$AA$5</f>
        <v>13005</v>
      </c>
    </row>
    <row r="100" spans="1:10">
      <c r="A100" t="str">
        <f>IF(申込一覧表_男子!E32="","",申込一覧表_男子!AH32)</f>
        <v/>
      </c>
      <c r="B100">
        <v>0</v>
      </c>
      <c r="C100" t="str">
        <f>申込一覧表_男子!AN32</f>
        <v xml:space="preserve">  </v>
      </c>
      <c r="D100" t="str">
        <f>申込一覧表_男子!AM32</f>
        <v xml:space="preserve"> </v>
      </c>
      <c r="E100" s="32">
        <f>申込一覧表_男子!D32</f>
        <v>0</v>
      </c>
      <c r="F100" t="str">
        <f>申込一覧表_男子!R32</f>
        <v/>
      </c>
      <c r="G100" t="str">
        <f>申込一覧表_男子!T32</f>
        <v/>
      </c>
      <c r="I100">
        <f>申込一覧表_男子!BC32</f>
        <v>0</v>
      </c>
      <c r="J100" s="25">
        <f>申込書!$AA$5</f>
        <v>13005</v>
      </c>
    </row>
    <row r="101" spans="1:10">
      <c r="A101" t="str">
        <f>IF(申込一覧表_男子!E33="","",申込一覧表_男子!AH33)</f>
        <v/>
      </c>
      <c r="B101">
        <v>0</v>
      </c>
      <c r="C101" t="str">
        <f>申込一覧表_男子!AN33</f>
        <v xml:space="preserve">  </v>
      </c>
      <c r="D101" t="str">
        <f>申込一覧表_男子!AM33</f>
        <v xml:space="preserve"> </v>
      </c>
      <c r="E101" s="32">
        <f>申込一覧表_男子!D33</f>
        <v>0</v>
      </c>
      <c r="F101" t="str">
        <f>申込一覧表_男子!R33</f>
        <v/>
      </c>
      <c r="G101" t="str">
        <f>申込一覧表_男子!T33</f>
        <v/>
      </c>
      <c r="I101">
        <f>申込一覧表_男子!BC33</f>
        <v>0</v>
      </c>
      <c r="J101" s="25">
        <f>申込書!$AA$5</f>
        <v>13005</v>
      </c>
    </row>
    <row r="102" spans="1:10">
      <c r="A102" t="str">
        <f>IF(申込一覧表_男子!E34="","",申込一覧表_男子!AH34)</f>
        <v/>
      </c>
      <c r="B102">
        <v>0</v>
      </c>
      <c r="C102" t="str">
        <f>申込一覧表_男子!AN34</f>
        <v xml:space="preserve">  </v>
      </c>
      <c r="D102" t="str">
        <f>申込一覧表_男子!AM34</f>
        <v xml:space="preserve"> </v>
      </c>
      <c r="E102" s="32">
        <f>申込一覧表_男子!D34</f>
        <v>0</v>
      </c>
      <c r="F102" t="str">
        <f>申込一覧表_男子!R34</f>
        <v/>
      </c>
      <c r="G102" t="str">
        <f>申込一覧表_男子!T34</f>
        <v/>
      </c>
      <c r="I102">
        <f>申込一覧表_男子!BC34</f>
        <v>0</v>
      </c>
      <c r="J102" s="25">
        <f>申込書!$AA$5</f>
        <v>13005</v>
      </c>
    </row>
    <row r="103" spans="1:10">
      <c r="A103" t="str">
        <f>IF(申込一覧表_男子!E35="","",申込一覧表_男子!AH35)</f>
        <v/>
      </c>
      <c r="B103">
        <v>0</v>
      </c>
      <c r="C103" t="str">
        <f>申込一覧表_男子!AN35</f>
        <v xml:space="preserve">  </v>
      </c>
      <c r="D103" t="str">
        <f>申込一覧表_男子!AM35</f>
        <v xml:space="preserve"> </v>
      </c>
      <c r="E103" s="32">
        <f>申込一覧表_男子!D35</f>
        <v>0</v>
      </c>
      <c r="F103" t="str">
        <f>申込一覧表_男子!R35</f>
        <v/>
      </c>
      <c r="G103" t="str">
        <f>申込一覧表_男子!T35</f>
        <v/>
      </c>
      <c r="I103">
        <f>申込一覧表_男子!BC35</f>
        <v>0</v>
      </c>
      <c r="J103" s="25">
        <f>申込書!$AA$5</f>
        <v>13005</v>
      </c>
    </row>
    <row r="104" spans="1:10">
      <c r="A104" t="str">
        <f>IF(申込一覧表_男子!E36="","",申込一覧表_男子!AH36)</f>
        <v/>
      </c>
      <c r="B104">
        <v>0</v>
      </c>
      <c r="C104" t="str">
        <f>申込一覧表_男子!AN36</f>
        <v xml:space="preserve">  </v>
      </c>
      <c r="D104" t="str">
        <f>申込一覧表_男子!AM36</f>
        <v xml:space="preserve"> </v>
      </c>
      <c r="E104" s="32">
        <f>申込一覧表_男子!D36</f>
        <v>0</v>
      </c>
      <c r="F104" t="str">
        <f>申込一覧表_男子!R36</f>
        <v/>
      </c>
      <c r="G104" t="str">
        <f>申込一覧表_男子!T36</f>
        <v/>
      </c>
      <c r="I104">
        <f>申込一覧表_男子!BC36</f>
        <v>0</v>
      </c>
      <c r="J104" s="25">
        <f>申込書!$AA$5</f>
        <v>13005</v>
      </c>
    </row>
    <row r="105" spans="1:10">
      <c r="A105" t="str">
        <f>IF(申込一覧表_男子!E37="","",申込一覧表_男子!AH37)</f>
        <v/>
      </c>
      <c r="B105">
        <v>0</v>
      </c>
      <c r="C105" t="str">
        <f>申込一覧表_男子!AN37</f>
        <v xml:space="preserve">  </v>
      </c>
      <c r="D105" t="str">
        <f>申込一覧表_男子!AM37</f>
        <v xml:space="preserve"> </v>
      </c>
      <c r="E105" s="32">
        <f>申込一覧表_男子!D37</f>
        <v>0</v>
      </c>
      <c r="F105" t="str">
        <f>申込一覧表_男子!R37</f>
        <v/>
      </c>
      <c r="G105" t="str">
        <f>申込一覧表_男子!T37</f>
        <v/>
      </c>
      <c r="I105">
        <f>申込一覧表_男子!BC37</f>
        <v>0</v>
      </c>
      <c r="J105" s="25">
        <f>申込書!$AA$5</f>
        <v>13005</v>
      </c>
    </row>
    <row r="106" spans="1:10">
      <c r="A106" t="str">
        <f>IF(申込一覧表_男子!E38="","",申込一覧表_男子!AH38)</f>
        <v/>
      </c>
      <c r="B106">
        <v>0</v>
      </c>
      <c r="C106" t="str">
        <f>申込一覧表_男子!AN38</f>
        <v xml:space="preserve">  </v>
      </c>
      <c r="D106" t="str">
        <f>申込一覧表_男子!AM38</f>
        <v xml:space="preserve"> </v>
      </c>
      <c r="E106" s="32">
        <f>申込一覧表_男子!D38</f>
        <v>0</v>
      </c>
      <c r="F106" t="str">
        <f>申込一覧表_男子!R38</f>
        <v/>
      </c>
      <c r="G106" t="str">
        <f>申込一覧表_男子!T38</f>
        <v/>
      </c>
      <c r="I106">
        <f>申込一覧表_男子!BC38</f>
        <v>0</v>
      </c>
      <c r="J106" s="25">
        <f>申込書!$AA$5</f>
        <v>13005</v>
      </c>
    </row>
    <row r="107" spans="1:10">
      <c r="A107" t="str">
        <f>IF(申込一覧表_男子!E39="","",申込一覧表_男子!AH39)</f>
        <v/>
      </c>
      <c r="B107">
        <v>0</v>
      </c>
      <c r="C107" t="str">
        <f>申込一覧表_男子!AN39</f>
        <v xml:space="preserve">  </v>
      </c>
      <c r="D107" t="str">
        <f>申込一覧表_男子!AM39</f>
        <v xml:space="preserve"> </v>
      </c>
      <c r="E107" s="32">
        <f>申込一覧表_男子!D39</f>
        <v>0</v>
      </c>
      <c r="F107" t="str">
        <f>申込一覧表_男子!R39</f>
        <v/>
      </c>
      <c r="G107" t="str">
        <f>申込一覧表_男子!T39</f>
        <v/>
      </c>
      <c r="I107">
        <f>申込一覧表_男子!BC39</f>
        <v>0</v>
      </c>
      <c r="J107" s="25">
        <f>申込書!$AA$5</f>
        <v>13005</v>
      </c>
    </row>
    <row r="108" spans="1:10">
      <c r="A108" t="str">
        <f>IF(申込一覧表_男子!E40="","",申込一覧表_男子!AH40)</f>
        <v/>
      </c>
      <c r="B108">
        <v>0</v>
      </c>
      <c r="C108" t="str">
        <f>申込一覧表_男子!AN40</f>
        <v xml:space="preserve">  </v>
      </c>
      <c r="D108" t="str">
        <f>申込一覧表_男子!AM40</f>
        <v xml:space="preserve"> </v>
      </c>
      <c r="E108" s="32">
        <f>申込一覧表_男子!D40</f>
        <v>0</v>
      </c>
      <c r="F108" t="str">
        <f>申込一覧表_男子!R40</f>
        <v/>
      </c>
      <c r="G108" t="str">
        <f>申込一覧表_男子!T40</f>
        <v/>
      </c>
      <c r="I108">
        <f>申込一覧表_男子!BC40</f>
        <v>0</v>
      </c>
      <c r="J108" s="25">
        <f>申込書!$AA$5</f>
        <v>13005</v>
      </c>
    </row>
    <row r="109" spans="1:10">
      <c r="A109" t="str">
        <f>IF(申込一覧表_男子!E41="","",申込一覧表_男子!AH41)</f>
        <v/>
      </c>
      <c r="B109">
        <v>0</v>
      </c>
      <c r="C109" t="str">
        <f>申込一覧表_男子!AN41</f>
        <v xml:space="preserve">  </v>
      </c>
      <c r="D109" t="str">
        <f>申込一覧表_男子!AM41</f>
        <v xml:space="preserve"> </v>
      </c>
      <c r="E109" s="32">
        <f>申込一覧表_男子!D41</f>
        <v>0</v>
      </c>
      <c r="F109" t="str">
        <f>申込一覧表_男子!R41</f>
        <v/>
      </c>
      <c r="G109" t="str">
        <f>申込一覧表_男子!T41</f>
        <v/>
      </c>
      <c r="I109">
        <f>申込一覧表_男子!BC41</f>
        <v>0</v>
      </c>
      <c r="J109" s="25">
        <f>申込書!$AA$5</f>
        <v>13005</v>
      </c>
    </row>
    <row r="110" spans="1:10">
      <c r="A110" t="str">
        <f>IF(申込一覧表_男子!E42="","",申込一覧表_男子!AH42)</f>
        <v/>
      </c>
      <c r="B110">
        <v>0</v>
      </c>
      <c r="C110" t="str">
        <f>申込一覧表_男子!AN42</f>
        <v xml:space="preserve">  </v>
      </c>
      <c r="D110" t="str">
        <f>申込一覧表_男子!AM42</f>
        <v xml:space="preserve"> </v>
      </c>
      <c r="E110" s="32">
        <f>申込一覧表_男子!D42</f>
        <v>0</v>
      </c>
      <c r="F110" t="str">
        <f>申込一覧表_男子!R42</f>
        <v/>
      </c>
      <c r="G110" t="str">
        <f>申込一覧表_男子!T42</f>
        <v/>
      </c>
      <c r="I110">
        <f>申込一覧表_男子!BC42</f>
        <v>0</v>
      </c>
      <c r="J110" s="25">
        <f>申込書!$AA$5</f>
        <v>13005</v>
      </c>
    </row>
    <row r="111" spans="1:10">
      <c r="A111" t="str">
        <f>IF(申込一覧表_男子!E43="","",申込一覧表_男子!AH43)</f>
        <v/>
      </c>
      <c r="B111">
        <v>0</v>
      </c>
      <c r="C111" t="str">
        <f>申込一覧表_男子!AN43</f>
        <v xml:space="preserve">  </v>
      </c>
      <c r="D111" t="str">
        <f>申込一覧表_男子!AM43</f>
        <v xml:space="preserve"> </v>
      </c>
      <c r="E111" s="32">
        <f>申込一覧表_男子!D43</f>
        <v>0</v>
      </c>
      <c r="F111" t="str">
        <f>申込一覧表_男子!R43</f>
        <v/>
      </c>
      <c r="G111" t="str">
        <f>申込一覧表_男子!T43</f>
        <v/>
      </c>
      <c r="I111">
        <f>申込一覧表_男子!BC43</f>
        <v>0</v>
      </c>
      <c r="J111" s="25">
        <f>申込書!$AA$5</f>
        <v>13005</v>
      </c>
    </row>
    <row r="112" spans="1:10">
      <c r="A112" t="str">
        <f>IF(申込一覧表_男子!E44="","",申込一覧表_男子!AH44)</f>
        <v/>
      </c>
      <c r="B112">
        <v>0</v>
      </c>
      <c r="C112" t="str">
        <f>申込一覧表_男子!AN44</f>
        <v xml:space="preserve">  </v>
      </c>
      <c r="D112" t="str">
        <f>申込一覧表_男子!AM44</f>
        <v xml:space="preserve"> </v>
      </c>
      <c r="E112" s="32">
        <f>申込一覧表_男子!D44</f>
        <v>0</v>
      </c>
      <c r="F112" t="str">
        <f>申込一覧表_男子!R44</f>
        <v/>
      </c>
      <c r="G112" t="str">
        <f>申込一覧表_男子!T44</f>
        <v/>
      </c>
      <c r="I112">
        <f>申込一覧表_男子!BC44</f>
        <v>0</v>
      </c>
      <c r="J112" s="25">
        <f>申込書!$AA$5</f>
        <v>13005</v>
      </c>
    </row>
    <row r="113" spans="1:10">
      <c r="A113" t="str">
        <f>IF(申込一覧表_男子!E45="","",申込一覧表_男子!AH45)</f>
        <v/>
      </c>
      <c r="B113">
        <v>0</v>
      </c>
      <c r="C113" t="str">
        <f>申込一覧表_男子!AN45</f>
        <v xml:space="preserve">  </v>
      </c>
      <c r="D113" t="str">
        <f>申込一覧表_男子!AM45</f>
        <v xml:space="preserve"> </v>
      </c>
      <c r="E113" s="32">
        <f>申込一覧表_男子!D45</f>
        <v>0</v>
      </c>
      <c r="F113" t="str">
        <f>申込一覧表_男子!R45</f>
        <v/>
      </c>
      <c r="G113" t="str">
        <f>申込一覧表_男子!T45</f>
        <v/>
      </c>
      <c r="I113">
        <f>申込一覧表_男子!BC45</f>
        <v>0</v>
      </c>
      <c r="J113" s="25">
        <f>申込書!$AA$5</f>
        <v>13005</v>
      </c>
    </row>
    <row r="114" spans="1:10">
      <c r="A114" t="str">
        <f>IF(申込一覧表_男子!E46="","",申込一覧表_男子!AH46)</f>
        <v/>
      </c>
      <c r="B114">
        <v>0</v>
      </c>
      <c r="C114" t="str">
        <f>申込一覧表_男子!AN46</f>
        <v xml:space="preserve">  </v>
      </c>
      <c r="D114" t="str">
        <f>申込一覧表_男子!AM46</f>
        <v xml:space="preserve"> </v>
      </c>
      <c r="E114" s="32">
        <f>申込一覧表_男子!D46</f>
        <v>0</v>
      </c>
      <c r="F114" t="str">
        <f>申込一覧表_男子!R46</f>
        <v/>
      </c>
      <c r="G114" t="str">
        <f>申込一覧表_男子!T46</f>
        <v/>
      </c>
      <c r="I114">
        <f>申込一覧表_男子!BC46</f>
        <v>0</v>
      </c>
      <c r="J114" s="25">
        <f>申込書!$AA$5</f>
        <v>13005</v>
      </c>
    </row>
    <row r="115" spans="1:10">
      <c r="A115" t="str">
        <f>IF(申込一覧表_男子!E47="","",申込一覧表_男子!AH47)</f>
        <v/>
      </c>
      <c r="B115">
        <v>0</v>
      </c>
      <c r="C115" t="str">
        <f>申込一覧表_男子!AN47</f>
        <v xml:space="preserve">  </v>
      </c>
      <c r="D115" t="str">
        <f>申込一覧表_男子!AM47</f>
        <v xml:space="preserve"> </v>
      </c>
      <c r="E115" s="32">
        <f>申込一覧表_男子!D47</f>
        <v>0</v>
      </c>
      <c r="F115" t="str">
        <f>申込一覧表_男子!R47</f>
        <v/>
      </c>
      <c r="G115" t="str">
        <f>申込一覧表_男子!T47</f>
        <v/>
      </c>
      <c r="I115">
        <f>申込一覧表_男子!BC47</f>
        <v>0</v>
      </c>
      <c r="J115" s="25">
        <f>申込書!$AA$5</f>
        <v>13005</v>
      </c>
    </row>
    <row r="116" spans="1:10">
      <c r="A116" t="str">
        <f>IF(申込一覧表_男子!E48="","",申込一覧表_男子!AH48)</f>
        <v/>
      </c>
      <c r="B116">
        <v>0</v>
      </c>
      <c r="C116" t="str">
        <f>申込一覧表_男子!AN48</f>
        <v xml:space="preserve">  </v>
      </c>
      <c r="D116" t="str">
        <f>申込一覧表_男子!AM48</f>
        <v xml:space="preserve"> </v>
      </c>
      <c r="E116" s="32">
        <f>申込一覧表_男子!D48</f>
        <v>0</v>
      </c>
      <c r="F116" t="str">
        <f>申込一覧表_男子!R48</f>
        <v/>
      </c>
      <c r="G116" t="str">
        <f>申込一覧表_男子!T48</f>
        <v/>
      </c>
      <c r="I116">
        <f>申込一覧表_男子!BC48</f>
        <v>0</v>
      </c>
      <c r="J116" s="25">
        <f>申込書!$AA$5</f>
        <v>13005</v>
      </c>
    </row>
    <row r="117" spans="1:10">
      <c r="A117" t="str">
        <f>IF(申込一覧表_男子!E49="","",申込一覧表_男子!AH49)</f>
        <v/>
      </c>
      <c r="B117">
        <v>0</v>
      </c>
      <c r="C117" t="str">
        <f>申込一覧表_男子!AN49</f>
        <v xml:space="preserve">  </v>
      </c>
      <c r="D117" t="str">
        <f>申込一覧表_男子!AM49</f>
        <v xml:space="preserve"> </v>
      </c>
      <c r="E117" s="32">
        <f>申込一覧表_男子!D49</f>
        <v>0</v>
      </c>
      <c r="F117" t="str">
        <f>申込一覧表_男子!R49</f>
        <v/>
      </c>
      <c r="G117" t="str">
        <f>申込一覧表_男子!T49</f>
        <v/>
      </c>
      <c r="I117">
        <f>申込一覧表_男子!BC49</f>
        <v>0</v>
      </c>
      <c r="J117" s="25">
        <f>申込書!$AA$5</f>
        <v>13005</v>
      </c>
    </row>
    <row r="118" spans="1:10">
      <c r="A118" t="str">
        <f>IF(申込一覧表_男子!E50="","",申込一覧表_男子!AH50)</f>
        <v/>
      </c>
      <c r="B118">
        <v>0</v>
      </c>
      <c r="C118" t="str">
        <f>申込一覧表_男子!AN50</f>
        <v xml:space="preserve">  </v>
      </c>
      <c r="D118" t="str">
        <f>申込一覧表_男子!AM50</f>
        <v xml:space="preserve"> </v>
      </c>
      <c r="E118" s="32">
        <f>申込一覧表_男子!D50</f>
        <v>0</v>
      </c>
      <c r="F118" t="str">
        <f>申込一覧表_男子!R50</f>
        <v/>
      </c>
      <c r="G118" t="str">
        <f>申込一覧表_男子!T50</f>
        <v/>
      </c>
      <c r="I118">
        <f>申込一覧表_男子!BC50</f>
        <v>0</v>
      </c>
      <c r="J118" s="25">
        <f>申込書!$AA$5</f>
        <v>13005</v>
      </c>
    </row>
    <row r="119" spans="1:10">
      <c r="A119" t="str">
        <f>IF(申込一覧表_男子!E51="","",申込一覧表_男子!AH51)</f>
        <v/>
      </c>
      <c r="B119">
        <v>0</v>
      </c>
      <c r="C119" t="str">
        <f>申込一覧表_男子!AN51</f>
        <v xml:space="preserve">  </v>
      </c>
      <c r="D119" t="str">
        <f>申込一覧表_男子!AM51</f>
        <v xml:space="preserve"> </v>
      </c>
      <c r="E119" s="32">
        <f>申込一覧表_男子!D51</f>
        <v>0</v>
      </c>
      <c r="F119" t="str">
        <f>申込一覧表_男子!R51</f>
        <v/>
      </c>
      <c r="G119" t="str">
        <f>申込一覧表_男子!T51</f>
        <v/>
      </c>
      <c r="I119">
        <f>申込一覧表_男子!BC51</f>
        <v>0</v>
      </c>
      <c r="J119" s="25">
        <f>申込書!$AA$5</f>
        <v>13005</v>
      </c>
    </row>
    <row r="120" spans="1:10">
      <c r="A120" t="str">
        <f>IF(申込一覧表_男子!E52="","",申込一覧表_男子!AH52)</f>
        <v/>
      </c>
      <c r="B120">
        <v>0</v>
      </c>
      <c r="C120" t="str">
        <f>申込一覧表_男子!AN52</f>
        <v xml:space="preserve">  </v>
      </c>
      <c r="D120" t="str">
        <f>申込一覧表_男子!AM52</f>
        <v xml:space="preserve"> </v>
      </c>
      <c r="E120" s="32">
        <f>申込一覧表_男子!D52</f>
        <v>0</v>
      </c>
      <c r="F120" t="str">
        <f>申込一覧表_男子!R52</f>
        <v/>
      </c>
      <c r="G120" t="str">
        <f>申込一覧表_男子!T52</f>
        <v/>
      </c>
      <c r="I120">
        <f>申込一覧表_男子!BC52</f>
        <v>0</v>
      </c>
      <c r="J120" s="25">
        <f>申込書!$AA$5</f>
        <v>13005</v>
      </c>
    </row>
    <row r="121" spans="1:10">
      <c r="A121" t="str">
        <f>IF(申込一覧表_男子!E53="","",申込一覧表_男子!AH53)</f>
        <v/>
      </c>
      <c r="B121">
        <v>0</v>
      </c>
      <c r="C121" t="str">
        <f>申込一覧表_男子!AN53</f>
        <v xml:space="preserve">  </v>
      </c>
      <c r="D121" t="str">
        <f>申込一覧表_男子!AM53</f>
        <v xml:space="preserve"> </v>
      </c>
      <c r="E121" s="32">
        <f>申込一覧表_男子!D53</f>
        <v>0</v>
      </c>
      <c r="F121" t="str">
        <f>申込一覧表_男子!R53</f>
        <v/>
      </c>
      <c r="G121" t="str">
        <f>申込一覧表_男子!T53</f>
        <v/>
      </c>
      <c r="I121">
        <f>申込一覧表_男子!BC53</f>
        <v>0</v>
      </c>
      <c r="J121" s="25">
        <f>申込書!$AA$5</f>
        <v>13005</v>
      </c>
    </row>
    <row r="122" spans="1:10">
      <c r="A122" t="str">
        <f>IF(申込一覧表_男子!E54="","",申込一覧表_男子!AH54)</f>
        <v/>
      </c>
      <c r="B122">
        <v>0</v>
      </c>
      <c r="C122" t="str">
        <f>申込一覧表_男子!AN54</f>
        <v xml:space="preserve">  </v>
      </c>
      <c r="D122" t="str">
        <f>申込一覧表_男子!AM54</f>
        <v xml:space="preserve"> </v>
      </c>
      <c r="E122" s="32">
        <f>申込一覧表_男子!D54</f>
        <v>0</v>
      </c>
      <c r="F122" t="str">
        <f>申込一覧表_男子!R54</f>
        <v/>
      </c>
      <c r="G122" t="str">
        <f>申込一覧表_男子!T54</f>
        <v/>
      </c>
      <c r="I122">
        <f>申込一覧表_男子!BC54</f>
        <v>0</v>
      </c>
      <c r="J122" s="25">
        <f>申込書!$AA$5</f>
        <v>13005</v>
      </c>
    </row>
    <row r="123" spans="1:10">
      <c r="A123" t="str">
        <f>IF(申込一覧表_男子!E55="","",申込一覧表_男子!AH55)</f>
        <v/>
      </c>
      <c r="B123">
        <v>0</v>
      </c>
      <c r="C123" t="str">
        <f>申込一覧表_男子!AN55</f>
        <v xml:space="preserve">  </v>
      </c>
      <c r="D123" t="str">
        <f>申込一覧表_男子!AM55</f>
        <v xml:space="preserve"> </v>
      </c>
      <c r="E123" s="32">
        <f>申込一覧表_男子!D55</f>
        <v>0</v>
      </c>
      <c r="F123" t="str">
        <f>申込一覧表_男子!R55</f>
        <v/>
      </c>
      <c r="G123" t="str">
        <f>申込一覧表_男子!T55</f>
        <v/>
      </c>
      <c r="I123">
        <f>申込一覧表_男子!BC55</f>
        <v>0</v>
      </c>
      <c r="J123" s="25">
        <f>申込書!$AA$5</f>
        <v>13005</v>
      </c>
    </row>
    <row r="124" spans="1:10">
      <c r="A124" t="str">
        <f>IF(申込一覧表_男子!E56="","",申込一覧表_男子!AH56)</f>
        <v/>
      </c>
      <c r="B124">
        <v>0</v>
      </c>
      <c r="C124" t="str">
        <f>申込一覧表_男子!AN56</f>
        <v xml:space="preserve">  </v>
      </c>
      <c r="D124" t="str">
        <f>申込一覧表_男子!AM56</f>
        <v xml:space="preserve"> </v>
      </c>
      <c r="E124" s="32">
        <f>申込一覧表_男子!D56</f>
        <v>0</v>
      </c>
      <c r="F124" t="str">
        <f>申込一覧表_男子!R56</f>
        <v/>
      </c>
      <c r="G124" t="str">
        <f>申込一覧表_男子!T56</f>
        <v/>
      </c>
      <c r="I124">
        <f>申込一覧表_男子!BC56</f>
        <v>0</v>
      </c>
      <c r="J124" s="25">
        <f>申込書!$AA$5</f>
        <v>13005</v>
      </c>
    </row>
    <row r="125" spans="1:10">
      <c r="A125" t="str">
        <f>IF(申込一覧表_男子!E57="","",申込一覧表_男子!AH57)</f>
        <v/>
      </c>
      <c r="B125">
        <v>0</v>
      </c>
      <c r="C125" t="str">
        <f>申込一覧表_男子!AN57</f>
        <v xml:space="preserve">  </v>
      </c>
      <c r="D125" t="str">
        <f>申込一覧表_男子!AM57</f>
        <v xml:space="preserve"> </v>
      </c>
      <c r="E125" s="32">
        <f>申込一覧表_男子!D57</f>
        <v>0</v>
      </c>
      <c r="F125" t="str">
        <f>申込一覧表_男子!R57</f>
        <v/>
      </c>
      <c r="G125" t="str">
        <f>申込一覧表_男子!T57</f>
        <v/>
      </c>
      <c r="I125">
        <f>申込一覧表_男子!BC57</f>
        <v>0</v>
      </c>
      <c r="J125" s="25">
        <f>申込書!$AA$5</f>
        <v>13005</v>
      </c>
    </row>
    <row r="126" spans="1:10">
      <c r="A126" t="str">
        <f>IF(申込一覧表_男子!E58="","",申込一覧表_男子!AH58)</f>
        <v/>
      </c>
      <c r="B126">
        <v>0</v>
      </c>
      <c r="C126" t="str">
        <f>申込一覧表_男子!AN58</f>
        <v xml:space="preserve">  </v>
      </c>
      <c r="D126" t="str">
        <f>申込一覧表_男子!AM58</f>
        <v xml:space="preserve"> </v>
      </c>
      <c r="E126" s="32">
        <f>申込一覧表_男子!D58</f>
        <v>0</v>
      </c>
      <c r="F126" t="str">
        <f>申込一覧表_男子!R58</f>
        <v/>
      </c>
      <c r="G126" t="str">
        <f>申込一覧表_男子!T58</f>
        <v/>
      </c>
      <c r="I126">
        <f>申込一覧表_男子!BC58</f>
        <v>0</v>
      </c>
      <c r="J126" s="25">
        <f>申込書!$AA$5</f>
        <v>13005</v>
      </c>
    </row>
    <row r="127" spans="1:10">
      <c r="A127" t="str">
        <f>IF(申込一覧表_男子!E59="","",申込一覧表_男子!AH59)</f>
        <v/>
      </c>
      <c r="B127">
        <v>0</v>
      </c>
      <c r="C127" t="str">
        <f>申込一覧表_男子!AN59</f>
        <v xml:space="preserve">  </v>
      </c>
      <c r="D127" t="str">
        <f>申込一覧表_男子!AM59</f>
        <v xml:space="preserve"> </v>
      </c>
      <c r="E127" s="32">
        <f>申込一覧表_男子!D59</f>
        <v>0</v>
      </c>
      <c r="F127" t="str">
        <f>申込一覧表_男子!R59</f>
        <v/>
      </c>
      <c r="G127" t="str">
        <f>申込一覧表_男子!T59</f>
        <v/>
      </c>
      <c r="I127">
        <f>申込一覧表_男子!BC59</f>
        <v>0</v>
      </c>
      <c r="J127" s="25">
        <f>申込書!$AA$5</f>
        <v>13005</v>
      </c>
    </row>
    <row r="128" spans="1:10">
      <c r="A128" t="str">
        <f>IF(申込一覧表_男子!E60="","",申込一覧表_男子!AH60)</f>
        <v/>
      </c>
      <c r="B128">
        <v>0</v>
      </c>
      <c r="C128" t="str">
        <f>申込一覧表_男子!AN60</f>
        <v xml:space="preserve">  </v>
      </c>
      <c r="D128" t="str">
        <f>申込一覧表_男子!AM60</f>
        <v xml:space="preserve"> </v>
      </c>
      <c r="E128" s="32">
        <f>申込一覧表_男子!D60</f>
        <v>0</v>
      </c>
      <c r="F128" t="str">
        <f>申込一覧表_男子!R60</f>
        <v/>
      </c>
      <c r="G128" t="str">
        <f>申込一覧表_男子!T60</f>
        <v/>
      </c>
      <c r="I128">
        <f>申込一覧表_男子!BC60</f>
        <v>0</v>
      </c>
      <c r="J128" s="25">
        <f>申込書!$AA$5</f>
        <v>13005</v>
      </c>
    </row>
    <row r="129" spans="1:10">
      <c r="A129" t="str">
        <f>IF(申込一覧表_男子!E61="","",申込一覧表_男子!AH61)</f>
        <v/>
      </c>
      <c r="B129">
        <v>0</v>
      </c>
      <c r="C129" t="str">
        <f>申込一覧表_男子!AN61</f>
        <v xml:space="preserve">  </v>
      </c>
      <c r="D129" t="str">
        <f>申込一覧表_男子!AM61</f>
        <v xml:space="preserve"> </v>
      </c>
      <c r="E129" s="32">
        <f>申込一覧表_男子!D61</f>
        <v>0</v>
      </c>
      <c r="F129" t="str">
        <f>申込一覧表_男子!R61</f>
        <v/>
      </c>
      <c r="G129" t="str">
        <f>申込一覧表_男子!T61</f>
        <v/>
      </c>
      <c r="I129">
        <f>申込一覧表_男子!BC61</f>
        <v>0</v>
      </c>
      <c r="J129" s="25">
        <f>申込書!$AA$5</f>
        <v>13005</v>
      </c>
    </row>
    <row r="130" spans="1:10">
      <c r="A130" t="str">
        <f>IF(申込一覧表_男子!E62="","",申込一覧表_男子!AH62)</f>
        <v/>
      </c>
      <c r="B130">
        <v>0</v>
      </c>
      <c r="C130" t="str">
        <f>申込一覧表_男子!AN62</f>
        <v xml:space="preserve">  </v>
      </c>
      <c r="D130" t="str">
        <f>申込一覧表_男子!AM62</f>
        <v xml:space="preserve"> </v>
      </c>
      <c r="E130" s="32">
        <f>申込一覧表_男子!D62</f>
        <v>0</v>
      </c>
      <c r="F130" t="str">
        <f>申込一覧表_男子!R62</f>
        <v/>
      </c>
      <c r="G130" t="str">
        <f>申込一覧表_男子!T62</f>
        <v/>
      </c>
      <c r="I130">
        <f>申込一覧表_男子!BC62</f>
        <v>0</v>
      </c>
      <c r="J130" s="25">
        <f>申込書!$AA$5</f>
        <v>13005</v>
      </c>
    </row>
    <row r="131" spans="1:10">
      <c r="A131" t="str">
        <f>IF(申込一覧表_男子!E63="","",申込一覧表_男子!AH63)</f>
        <v/>
      </c>
      <c r="B131">
        <v>0</v>
      </c>
      <c r="C131" t="str">
        <f>申込一覧表_男子!AN63</f>
        <v xml:space="preserve">  </v>
      </c>
      <c r="D131" t="str">
        <f>申込一覧表_男子!AM63</f>
        <v xml:space="preserve"> </v>
      </c>
      <c r="E131" s="32">
        <f>申込一覧表_男子!D63</f>
        <v>0</v>
      </c>
      <c r="F131" t="str">
        <f>申込一覧表_男子!R63</f>
        <v/>
      </c>
      <c r="G131" t="str">
        <f>申込一覧表_男子!T63</f>
        <v/>
      </c>
      <c r="I131">
        <f>申込一覧表_男子!BC63</f>
        <v>0</v>
      </c>
      <c r="J131" s="25">
        <f>申込書!$AA$5</f>
        <v>13005</v>
      </c>
    </row>
    <row r="132" spans="1:10">
      <c r="A132" t="str">
        <f>IF(申込一覧表_男子!E64="","",申込一覧表_男子!AH64)</f>
        <v/>
      </c>
      <c r="B132">
        <v>0</v>
      </c>
      <c r="C132" t="str">
        <f>申込一覧表_男子!AN64</f>
        <v xml:space="preserve">  </v>
      </c>
      <c r="D132" t="str">
        <f>申込一覧表_男子!AM64</f>
        <v xml:space="preserve"> </v>
      </c>
      <c r="E132" s="32">
        <f>申込一覧表_男子!D64</f>
        <v>0</v>
      </c>
      <c r="F132" t="str">
        <f>申込一覧表_男子!R64</f>
        <v/>
      </c>
      <c r="G132" t="str">
        <f>申込一覧表_男子!T64</f>
        <v/>
      </c>
      <c r="I132">
        <f>申込一覧表_男子!BC64</f>
        <v>0</v>
      </c>
      <c r="J132" s="25">
        <f>申込書!$AA$5</f>
        <v>13005</v>
      </c>
    </row>
    <row r="133" spans="1:10">
      <c r="A133" t="str">
        <f>IF(申込一覧表_男子!E65="","",申込一覧表_男子!AH65)</f>
        <v/>
      </c>
      <c r="B133">
        <v>0</v>
      </c>
      <c r="C133" t="str">
        <f>申込一覧表_男子!AN65</f>
        <v xml:space="preserve">  </v>
      </c>
      <c r="D133" t="str">
        <f>申込一覧表_男子!AM65</f>
        <v xml:space="preserve"> </v>
      </c>
      <c r="E133" s="32">
        <f>申込一覧表_男子!D65</f>
        <v>0</v>
      </c>
      <c r="F133" t="str">
        <f>申込一覧表_男子!R65</f>
        <v/>
      </c>
      <c r="G133" t="str">
        <f>申込一覧表_男子!T65</f>
        <v/>
      </c>
      <c r="I133">
        <f>申込一覧表_男子!BC65</f>
        <v>0</v>
      </c>
      <c r="J133" s="25">
        <f>申込書!$AA$5</f>
        <v>13005</v>
      </c>
    </row>
    <row r="134" spans="1:10">
      <c r="A134" t="str">
        <f>IF(申込一覧表_男子!E66="","",申込一覧表_男子!AH66)</f>
        <v/>
      </c>
      <c r="B134">
        <v>0</v>
      </c>
      <c r="C134" t="str">
        <f>申込一覧表_男子!AN66</f>
        <v xml:space="preserve">  </v>
      </c>
      <c r="D134" t="str">
        <f>申込一覧表_男子!AM66</f>
        <v xml:space="preserve"> </v>
      </c>
      <c r="E134" s="32">
        <f>申込一覧表_男子!D66</f>
        <v>0</v>
      </c>
      <c r="F134" t="str">
        <f>申込一覧表_男子!R66</f>
        <v/>
      </c>
      <c r="G134" t="str">
        <f>申込一覧表_男子!T66</f>
        <v/>
      </c>
      <c r="I134">
        <f>申込一覧表_男子!BC66</f>
        <v>0</v>
      </c>
      <c r="J134" s="25">
        <f>申込書!$AA$5</f>
        <v>13005</v>
      </c>
    </row>
    <row r="135" spans="1:10">
      <c r="A135" t="str">
        <f>IF(申込一覧表_男子!E67="","",申込一覧表_男子!AH67)</f>
        <v/>
      </c>
      <c r="B135">
        <v>0</v>
      </c>
      <c r="C135" t="str">
        <f>申込一覧表_男子!AN67</f>
        <v xml:space="preserve">  </v>
      </c>
      <c r="D135" t="str">
        <f>申込一覧表_男子!AM67</f>
        <v xml:space="preserve"> </v>
      </c>
      <c r="E135" s="32">
        <f>申込一覧表_男子!D67</f>
        <v>0</v>
      </c>
      <c r="F135" t="str">
        <f>申込一覧表_男子!R67</f>
        <v/>
      </c>
      <c r="G135" t="str">
        <f>申込一覧表_男子!T67</f>
        <v/>
      </c>
      <c r="I135">
        <f>申込一覧表_男子!BC67</f>
        <v>0</v>
      </c>
      <c r="J135" s="25">
        <f>申込書!$AA$5</f>
        <v>13005</v>
      </c>
    </row>
    <row r="136" spans="1:10">
      <c r="A136" t="str">
        <f>IF(申込一覧表_男子!E68="","",申込一覧表_男子!AH68)</f>
        <v/>
      </c>
      <c r="B136">
        <v>0</v>
      </c>
      <c r="C136" t="str">
        <f>申込一覧表_男子!AN68</f>
        <v xml:space="preserve">  </v>
      </c>
      <c r="D136" t="str">
        <f>申込一覧表_男子!AM68</f>
        <v xml:space="preserve"> </v>
      </c>
      <c r="E136" s="32">
        <f>申込一覧表_男子!D68</f>
        <v>0</v>
      </c>
      <c r="F136" t="str">
        <f>申込一覧表_男子!R68</f>
        <v/>
      </c>
      <c r="G136" t="str">
        <f>申込一覧表_男子!T68</f>
        <v/>
      </c>
      <c r="I136">
        <f>申込一覧表_男子!BC68</f>
        <v>0</v>
      </c>
      <c r="J136" s="25">
        <f>申込書!$AA$5</f>
        <v>13005</v>
      </c>
    </row>
    <row r="137" spans="1:10">
      <c r="A137" t="str">
        <f>IF(申込一覧表_男子!E69="","",申込一覧表_男子!AH69)</f>
        <v/>
      </c>
      <c r="B137">
        <v>0</v>
      </c>
      <c r="C137" t="str">
        <f>申込一覧表_男子!AN69</f>
        <v xml:space="preserve">  </v>
      </c>
      <c r="D137" t="str">
        <f>申込一覧表_男子!AM69</f>
        <v xml:space="preserve"> </v>
      </c>
      <c r="E137" s="32">
        <f>申込一覧表_男子!D69</f>
        <v>0</v>
      </c>
      <c r="F137" t="str">
        <f>申込一覧表_男子!R69</f>
        <v/>
      </c>
      <c r="G137" t="str">
        <f>申込一覧表_男子!T69</f>
        <v/>
      </c>
      <c r="I137">
        <f>申込一覧表_男子!BC69</f>
        <v>0</v>
      </c>
      <c r="J137" s="25">
        <f>申込書!$AA$5</f>
        <v>13005</v>
      </c>
    </row>
    <row r="138" spans="1:10">
      <c r="A138" t="str">
        <f>IF(申込一覧表_男子!E70="","",申込一覧表_男子!AH70)</f>
        <v/>
      </c>
      <c r="B138">
        <v>0</v>
      </c>
      <c r="C138" t="str">
        <f>申込一覧表_男子!AN70</f>
        <v xml:space="preserve">  </v>
      </c>
      <c r="D138" t="str">
        <f>申込一覧表_男子!AM70</f>
        <v xml:space="preserve"> </v>
      </c>
      <c r="E138" s="32">
        <f>申込一覧表_男子!D70</f>
        <v>0</v>
      </c>
      <c r="F138" t="str">
        <f>申込一覧表_男子!R70</f>
        <v/>
      </c>
      <c r="G138" t="str">
        <f>申込一覧表_男子!T70</f>
        <v/>
      </c>
      <c r="I138">
        <f>申込一覧表_男子!BC70</f>
        <v>0</v>
      </c>
      <c r="J138" s="25">
        <f>申込書!$AA$5</f>
        <v>13005</v>
      </c>
    </row>
    <row r="139" spans="1:10">
      <c r="A139" t="str">
        <f>IF(申込一覧表_男子!E71="","",申込一覧表_男子!AH71)</f>
        <v/>
      </c>
      <c r="B139">
        <v>0</v>
      </c>
      <c r="C139" t="str">
        <f>申込一覧表_男子!AN71</f>
        <v xml:space="preserve">  </v>
      </c>
      <c r="D139" t="str">
        <f>申込一覧表_男子!AM71</f>
        <v xml:space="preserve"> </v>
      </c>
      <c r="E139" s="32">
        <f>申込一覧表_男子!D71</f>
        <v>0</v>
      </c>
      <c r="F139" t="str">
        <f>申込一覧表_男子!R71</f>
        <v/>
      </c>
      <c r="G139" t="str">
        <f>申込一覧表_男子!T71</f>
        <v/>
      </c>
      <c r="I139">
        <f>申込一覧表_男子!BC71</f>
        <v>0</v>
      </c>
      <c r="J139" s="25">
        <f>申込書!$AA$5</f>
        <v>13005</v>
      </c>
    </row>
    <row r="140" spans="1:10">
      <c r="A140" t="str">
        <f>IF(申込一覧表_男子!E72="","",申込一覧表_男子!AH72)</f>
        <v/>
      </c>
      <c r="B140">
        <v>0</v>
      </c>
      <c r="C140" t="str">
        <f>申込一覧表_男子!AN72</f>
        <v xml:space="preserve">  </v>
      </c>
      <c r="D140" t="str">
        <f>申込一覧表_男子!AM72</f>
        <v xml:space="preserve"> </v>
      </c>
      <c r="E140" s="32">
        <f>申込一覧表_男子!D72</f>
        <v>0</v>
      </c>
      <c r="F140" t="str">
        <f>申込一覧表_男子!R72</f>
        <v/>
      </c>
      <c r="G140" t="str">
        <f>申込一覧表_男子!T72</f>
        <v/>
      </c>
      <c r="I140">
        <f>申込一覧表_男子!BC72</f>
        <v>0</v>
      </c>
      <c r="J140" s="25">
        <f>申込書!$AA$5</f>
        <v>13005</v>
      </c>
    </row>
    <row r="141" spans="1:10">
      <c r="A141" t="str">
        <f>IF(申込一覧表_男子!E73="","",申込一覧表_男子!AH73)</f>
        <v/>
      </c>
      <c r="B141">
        <v>0</v>
      </c>
      <c r="C141" t="str">
        <f>申込一覧表_男子!AN73</f>
        <v xml:space="preserve">  </v>
      </c>
      <c r="D141" t="str">
        <f>申込一覧表_男子!AM73</f>
        <v xml:space="preserve"> </v>
      </c>
      <c r="E141" s="32">
        <f>申込一覧表_男子!D73</f>
        <v>0</v>
      </c>
      <c r="F141" t="str">
        <f>申込一覧表_男子!R73</f>
        <v/>
      </c>
      <c r="G141" t="str">
        <f>申込一覧表_男子!T73</f>
        <v/>
      </c>
      <c r="I141">
        <f>申込一覧表_男子!BC73</f>
        <v>0</v>
      </c>
      <c r="J141" s="25">
        <f>申込書!$AA$5</f>
        <v>13005</v>
      </c>
    </row>
    <row r="142" spans="1:10">
      <c r="A142" t="str">
        <f>IF(申込一覧表_男子!E74="","",申込一覧表_男子!AH74)</f>
        <v/>
      </c>
      <c r="B142">
        <v>0</v>
      </c>
      <c r="C142" t="str">
        <f>申込一覧表_男子!AN74</f>
        <v xml:space="preserve">  </v>
      </c>
      <c r="D142" t="str">
        <f>申込一覧表_男子!AM74</f>
        <v xml:space="preserve"> </v>
      </c>
      <c r="E142" s="32">
        <f>申込一覧表_男子!D74</f>
        <v>0</v>
      </c>
      <c r="F142" t="str">
        <f>申込一覧表_男子!R74</f>
        <v/>
      </c>
      <c r="G142" t="str">
        <f>申込一覧表_男子!T74</f>
        <v/>
      </c>
      <c r="I142">
        <f>申込一覧表_男子!BC74</f>
        <v>0</v>
      </c>
      <c r="J142" s="25">
        <f>申込書!$AA$5</f>
        <v>13005</v>
      </c>
    </row>
    <row r="143" spans="1:10">
      <c r="A143" s="33" t="str">
        <f>IF(申込一覧表_男子!E75="","",申込一覧表_男子!AH75)</f>
        <v/>
      </c>
      <c r="B143" s="33">
        <v>0</v>
      </c>
      <c r="C143" s="33" t="str">
        <f>申込一覧表_男子!AN75</f>
        <v xml:space="preserve">  </v>
      </c>
      <c r="D143" s="33" t="str">
        <f>申込一覧表_男子!AM75</f>
        <v xml:space="preserve"> </v>
      </c>
      <c r="E143" s="34">
        <f>申込一覧表_男子!D75</f>
        <v>0</v>
      </c>
      <c r="F143" s="33" t="str">
        <f>申込一覧表_男子!R75</f>
        <v/>
      </c>
      <c r="G143" s="33" t="str">
        <f>申込一覧表_男子!T75</f>
        <v/>
      </c>
      <c r="H143" s="33"/>
      <c r="I143" s="33">
        <f>申込一覧表_男子!BC75</f>
        <v>0</v>
      </c>
      <c r="J143" s="39">
        <f>申込書!$AA$5</f>
        <v>13005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3"/>
  <sheetViews>
    <sheetView workbookViewId="0">
      <selection activeCell="H17" sqref="H17"/>
    </sheetView>
  </sheetViews>
  <sheetFormatPr defaultRowHeight="12"/>
  <cols>
    <col min="1" max="1" width="5" customWidth="1"/>
    <col min="2" max="3" width="13.140625" customWidth="1"/>
    <col min="4" max="4" width="4.85546875" customWidth="1"/>
    <col min="5" max="5" width="7.140625" customWidth="1"/>
    <col min="6" max="6" width="13.28515625" customWidth="1"/>
    <col min="8" max="8" width="8" customWidth="1"/>
    <col min="9" max="10" width="7.140625" customWidth="1"/>
  </cols>
  <sheetData>
    <row r="1" spans="1:14" s="36" customFormat="1">
      <c r="A1" s="36" t="s">
        <v>114</v>
      </c>
      <c r="B1" s="36" t="s">
        <v>113</v>
      </c>
      <c r="C1" s="36" t="s">
        <v>112</v>
      </c>
      <c r="D1" s="36" t="s">
        <v>111</v>
      </c>
      <c r="E1" s="36" t="s">
        <v>110</v>
      </c>
      <c r="F1" s="36" t="s">
        <v>109</v>
      </c>
      <c r="G1" s="36" t="s">
        <v>108</v>
      </c>
      <c r="H1" s="36" t="s">
        <v>107</v>
      </c>
      <c r="I1" s="36" t="s">
        <v>106</v>
      </c>
      <c r="J1" s="36" t="s">
        <v>105</v>
      </c>
      <c r="K1" s="36" t="s">
        <v>104</v>
      </c>
      <c r="L1" s="36" t="s">
        <v>103</v>
      </c>
      <c r="M1" s="36" t="s">
        <v>102</v>
      </c>
      <c r="N1" s="36" t="s">
        <v>101</v>
      </c>
    </row>
    <row r="2" spans="1:14">
      <c r="A2">
        <v>9</v>
      </c>
      <c r="B2">
        <f>IF(A2="","",申込書!$C$7)</f>
        <v>0</v>
      </c>
      <c r="C2">
        <f>IF(A2="","",申込書!$S$13)</f>
        <v>0</v>
      </c>
      <c r="D2">
        <v>5</v>
      </c>
      <c r="E2">
        <f>IF(F2="","",11)</f>
        <v>11</v>
      </c>
      <c r="F2" s="151" t="str">
        <f>申込書!AA23</f>
        <v>999:99.99</v>
      </c>
      <c r="G2" s="25">
        <f>申込書!$AA$5</f>
        <v>13005</v>
      </c>
      <c r="H2">
        <v>0</v>
      </c>
      <c r="I2">
        <f>IF(A2="","",6)</f>
        <v>6</v>
      </c>
      <c r="J2">
        <f>IF(A2="","",400)</f>
        <v>400</v>
      </c>
      <c r="K2" t="str">
        <f>IF($A2="","",リレーオーダー用紙!AO7)</f>
        <v/>
      </c>
      <c r="L2" t="str">
        <f>IF($A2="","",リレーオーダー用紙!AP7)</f>
        <v/>
      </c>
      <c r="M2" t="str">
        <f>IF($A2="","",リレーオーダー用紙!AQ7)</f>
        <v/>
      </c>
      <c r="N2" t="str">
        <f>IF($A2="","",リレーオーダー用紙!AR7)</f>
        <v/>
      </c>
    </row>
    <row r="3" spans="1:14">
      <c r="A3">
        <v>9</v>
      </c>
      <c r="B3">
        <f>IF(A3="","",申込書!$C$7)</f>
        <v>0</v>
      </c>
      <c r="C3">
        <f>IF(A3="","",申込書!$S$13)</f>
        <v>0</v>
      </c>
      <c r="D3">
        <v>5</v>
      </c>
      <c r="E3">
        <f t="shared" ref="E3:E66" si="0">IF(F3="","",11)</f>
        <v>11</v>
      </c>
      <c r="F3" s="151" t="str">
        <f>申込書!AA25</f>
        <v>999:99.99</v>
      </c>
      <c r="G3" s="25">
        <f>申込書!$AA$5</f>
        <v>13005</v>
      </c>
      <c r="H3">
        <v>0</v>
      </c>
      <c r="I3">
        <f>IF(A3="","",7)</f>
        <v>7</v>
      </c>
      <c r="J3">
        <f>IF(A3="","",200)</f>
        <v>200</v>
      </c>
      <c r="K3" t="str">
        <f>IF($A3="","",リレーオーダー用紙!AO8)</f>
        <v/>
      </c>
      <c r="L3" t="str">
        <f>IF($A3="","",リレーオーダー用紙!AP8)</f>
        <v/>
      </c>
      <c r="M3" t="str">
        <f>IF($A3="","",リレーオーダー用紙!AQ8)</f>
        <v/>
      </c>
      <c r="N3" t="str">
        <f>IF($A3="","",リレーオーダー用紙!AR8)</f>
        <v/>
      </c>
    </row>
    <row r="4" spans="1:14">
      <c r="A4" t="str">
        <f>IF(リレーオーダー用紙!D9="","",リレーオーダー用紙!X9)</f>
        <v/>
      </c>
      <c r="B4" t="str">
        <f>IF(A4="","",申込書!$C$7)</f>
        <v/>
      </c>
      <c r="C4" t="str">
        <f>IF(A4="","",申込書!$S$13)</f>
        <v/>
      </c>
      <c r="D4">
        <v>5</v>
      </c>
      <c r="E4" t="str">
        <f t="shared" si="0"/>
        <v/>
      </c>
      <c r="F4" s="151"/>
      <c r="G4" s="25">
        <f>申込書!$AA$5</f>
        <v>13005</v>
      </c>
      <c r="H4">
        <v>0</v>
      </c>
      <c r="I4" t="str">
        <f>IF(A4="","",リレーオーダー用紙!Q9)</f>
        <v/>
      </c>
      <c r="J4" t="str">
        <f>IF(A4="","",リレーオーダー用紙!R9)</f>
        <v/>
      </c>
      <c r="K4" t="str">
        <f>IF($A4="","",リレーオーダー用紙!AO9)</f>
        <v/>
      </c>
      <c r="L4" t="str">
        <f>IF($A4="","",リレーオーダー用紙!AP9)</f>
        <v/>
      </c>
      <c r="M4" t="str">
        <f>IF($A4="","",リレーオーダー用紙!AQ9)</f>
        <v/>
      </c>
      <c r="N4" t="str">
        <f>IF($A4="","",リレーオーダー用紙!AR9)</f>
        <v/>
      </c>
    </row>
    <row r="5" spans="1:14">
      <c r="A5" t="str">
        <f>IF(リレーオーダー用紙!D10="","",リレーオーダー用紙!X10)</f>
        <v/>
      </c>
      <c r="B5" t="str">
        <f>IF(A5="","",申込書!$C$7)</f>
        <v/>
      </c>
      <c r="C5" t="str">
        <f>IF(A5="","",申込書!$S$13)</f>
        <v/>
      </c>
      <c r="D5">
        <v>5</v>
      </c>
      <c r="E5" t="str">
        <f t="shared" si="0"/>
        <v/>
      </c>
      <c r="F5" t="str">
        <f>IF(A5="","",リレーオーダー用紙!M10)</f>
        <v/>
      </c>
      <c r="G5" s="25">
        <f>申込書!$AA$5</f>
        <v>13005</v>
      </c>
      <c r="H5">
        <v>0</v>
      </c>
      <c r="I5" t="str">
        <f>IF(A5="","",リレーオーダー用紙!Q10)</f>
        <v/>
      </c>
      <c r="J5" t="str">
        <f>IF(A5="","",リレーオーダー用紙!R10)</f>
        <v/>
      </c>
      <c r="K5" t="str">
        <f>IF($A5="","",リレーオーダー用紙!AO10)</f>
        <v/>
      </c>
      <c r="L5" t="str">
        <f>IF($A5="","",リレーオーダー用紙!AP10)</f>
        <v/>
      </c>
      <c r="M5" t="str">
        <f>IF($A5="","",リレーオーダー用紙!AQ10)</f>
        <v/>
      </c>
      <c r="N5" t="str">
        <f>IF($A5="","",リレーオーダー用紙!AR10)</f>
        <v/>
      </c>
    </row>
    <row r="6" spans="1:14">
      <c r="A6" t="str">
        <f>IF(リレーオーダー用紙!D11="","",リレーオーダー用紙!X11)</f>
        <v/>
      </c>
      <c r="B6" t="str">
        <f>IF(A6="","",申込書!$C$7)</f>
        <v/>
      </c>
      <c r="C6" t="str">
        <f>IF(A6="","",申込書!$S$13)</f>
        <v/>
      </c>
      <c r="D6">
        <v>5</v>
      </c>
      <c r="E6" t="str">
        <f t="shared" si="0"/>
        <v/>
      </c>
      <c r="F6" t="str">
        <f>IF(A6="","",リレーオーダー用紙!M11)</f>
        <v/>
      </c>
      <c r="G6" s="25">
        <f>申込書!$AA$5</f>
        <v>13005</v>
      </c>
      <c r="H6">
        <v>0</v>
      </c>
      <c r="I6" t="str">
        <f>IF(A6="","",リレーオーダー用紙!Q11)</f>
        <v/>
      </c>
      <c r="J6" t="str">
        <f>IF(A6="","",リレーオーダー用紙!R11)</f>
        <v/>
      </c>
      <c r="K6" t="str">
        <f>IF($A6="","",リレーオーダー用紙!AO11)</f>
        <v/>
      </c>
      <c r="L6" t="str">
        <f>IF($A6="","",リレーオーダー用紙!AP11)</f>
        <v/>
      </c>
      <c r="M6" t="str">
        <f>IF($A6="","",リレーオーダー用紙!AQ11)</f>
        <v/>
      </c>
      <c r="N6" t="str">
        <f>IF($A6="","",リレーオーダー用紙!AR11)</f>
        <v/>
      </c>
    </row>
    <row r="7" spans="1:14">
      <c r="A7" t="str">
        <f>IF(リレーオーダー用紙!D12="","",リレーオーダー用紙!X12)</f>
        <v/>
      </c>
      <c r="B7" t="str">
        <f>IF(A7="","",申込書!$C$7)</f>
        <v/>
      </c>
      <c r="C7" t="str">
        <f>IF(A7="","",申込書!$S$13)</f>
        <v/>
      </c>
      <c r="D7">
        <v>5</v>
      </c>
      <c r="E7" t="str">
        <f t="shared" si="0"/>
        <v/>
      </c>
      <c r="F7" t="str">
        <f>IF(A7="","",リレーオーダー用紙!M12)</f>
        <v/>
      </c>
      <c r="G7" s="25">
        <f>申込書!$AA$5</f>
        <v>13005</v>
      </c>
      <c r="H7">
        <v>0</v>
      </c>
      <c r="I7" t="str">
        <f>IF(A7="","",リレーオーダー用紙!Q12)</f>
        <v/>
      </c>
      <c r="J7" t="str">
        <f>IF(A7="","",リレーオーダー用紙!R12)</f>
        <v/>
      </c>
      <c r="K7" t="str">
        <f>IF($A7="","",リレーオーダー用紙!AO12)</f>
        <v/>
      </c>
      <c r="L7" t="str">
        <f>IF($A7="","",リレーオーダー用紙!AP12)</f>
        <v/>
      </c>
      <c r="M7" t="str">
        <f>IF($A7="","",リレーオーダー用紙!AQ12)</f>
        <v/>
      </c>
      <c r="N7" t="str">
        <f>IF($A7="","",リレーオーダー用紙!AR12)</f>
        <v/>
      </c>
    </row>
    <row r="8" spans="1:14">
      <c r="A8" t="str">
        <f>IF(リレーオーダー用紙!D13="","",リレーオーダー用紙!X13)</f>
        <v/>
      </c>
      <c r="B8" t="str">
        <f>IF(A8="","",申込書!$C$7)</f>
        <v/>
      </c>
      <c r="C8" t="str">
        <f>IF(A8="","",申込書!$S$13)</f>
        <v/>
      </c>
      <c r="D8">
        <v>5</v>
      </c>
      <c r="E8" t="str">
        <f t="shared" si="0"/>
        <v/>
      </c>
      <c r="F8" t="str">
        <f>IF(A8="","",リレーオーダー用紙!M13)</f>
        <v/>
      </c>
      <c r="G8" s="25">
        <f>申込書!$AA$5</f>
        <v>13005</v>
      </c>
      <c r="H8">
        <v>0</v>
      </c>
      <c r="I8" t="str">
        <f>IF(A8="","",リレーオーダー用紙!Q13)</f>
        <v/>
      </c>
      <c r="J8" t="str">
        <f>IF(A8="","",リレーオーダー用紙!R13)</f>
        <v/>
      </c>
      <c r="K8" t="str">
        <f>IF($A8="","",リレーオーダー用紙!AO13)</f>
        <v/>
      </c>
      <c r="L8" t="str">
        <f>IF($A8="","",リレーオーダー用紙!AP13)</f>
        <v/>
      </c>
      <c r="M8" t="str">
        <f>IF($A8="","",リレーオーダー用紙!AQ13)</f>
        <v/>
      </c>
      <c r="N8" t="str">
        <f>IF($A8="","",リレーオーダー用紙!AR13)</f>
        <v/>
      </c>
    </row>
    <row r="9" spans="1:14">
      <c r="A9" t="str">
        <f>IF(リレーオーダー用紙!D14="","",リレーオーダー用紙!X14)</f>
        <v/>
      </c>
      <c r="B9" t="str">
        <f>IF(A9="","",申込書!$C$7)</f>
        <v/>
      </c>
      <c r="C9" t="str">
        <f>IF(A9="","",申込書!$S$13)</f>
        <v/>
      </c>
      <c r="D9">
        <v>5</v>
      </c>
      <c r="E9" t="str">
        <f t="shared" si="0"/>
        <v/>
      </c>
      <c r="F9" t="str">
        <f>IF(A9="","",リレーオーダー用紙!M14)</f>
        <v/>
      </c>
      <c r="G9" s="25">
        <f>申込書!$AA$5</f>
        <v>13005</v>
      </c>
      <c r="H9">
        <v>0</v>
      </c>
      <c r="I9" t="str">
        <f>IF(A9="","",リレーオーダー用紙!Q14)</f>
        <v/>
      </c>
      <c r="J9" t="str">
        <f>IF(A9="","",リレーオーダー用紙!R14)</f>
        <v/>
      </c>
      <c r="K9" t="str">
        <f>IF($A9="","",リレーオーダー用紙!AO14)</f>
        <v/>
      </c>
      <c r="L9" t="str">
        <f>IF($A9="","",リレーオーダー用紙!AP14)</f>
        <v/>
      </c>
      <c r="M9" t="str">
        <f>IF($A9="","",リレーオーダー用紙!AQ14)</f>
        <v/>
      </c>
      <c r="N9" t="str">
        <f>IF($A9="","",リレーオーダー用紙!AR14)</f>
        <v/>
      </c>
    </row>
    <row r="10" spans="1:14">
      <c r="A10" t="str">
        <f>IF(リレーオーダー用紙!D15="","",リレーオーダー用紙!X15)</f>
        <v/>
      </c>
      <c r="B10" t="str">
        <f>IF(A10="","",申込書!$C$7)</f>
        <v/>
      </c>
      <c r="C10" t="str">
        <f>IF(A10="","",申込書!$S$13)</f>
        <v/>
      </c>
      <c r="D10">
        <v>5</v>
      </c>
      <c r="E10" t="str">
        <f t="shared" si="0"/>
        <v/>
      </c>
      <c r="F10" t="str">
        <f>IF(A10="","",リレーオーダー用紙!M15)</f>
        <v/>
      </c>
      <c r="G10" s="25">
        <f>申込書!$AA$5</f>
        <v>13005</v>
      </c>
      <c r="H10">
        <v>0</v>
      </c>
      <c r="I10" t="str">
        <f>IF(A10="","",リレーオーダー用紙!Q15)</f>
        <v/>
      </c>
      <c r="J10" t="str">
        <f>IF(A10="","",リレーオーダー用紙!R15)</f>
        <v/>
      </c>
      <c r="K10" t="str">
        <f>IF($A10="","",リレーオーダー用紙!AO15)</f>
        <v/>
      </c>
      <c r="L10" t="str">
        <f>IF($A10="","",リレーオーダー用紙!AP15)</f>
        <v/>
      </c>
      <c r="M10" t="str">
        <f>IF($A10="","",リレーオーダー用紙!AQ15)</f>
        <v/>
      </c>
      <c r="N10" t="str">
        <f>IF($A10="","",リレーオーダー用紙!AR15)</f>
        <v/>
      </c>
    </row>
    <row r="11" spans="1:14">
      <c r="A11" t="str">
        <f>IF(リレーオーダー用紙!D16="","",リレーオーダー用紙!X16)</f>
        <v/>
      </c>
      <c r="B11" t="str">
        <f>IF(A11="","",申込書!$C$7)</f>
        <v/>
      </c>
      <c r="C11" t="str">
        <f>IF(A11="","",申込書!$S$13)</f>
        <v/>
      </c>
      <c r="D11">
        <v>5</v>
      </c>
      <c r="E11" t="str">
        <f t="shared" si="0"/>
        <v/>
      </c>
      <c r="F11" t="str">
        <f>IF(A11="","",リレーオーダー用紙!M16)</f>
        <v/>
      </c>
      <c r="G11" s="25">
        <f>申込書!$AA$5</f>
        <v>13005</v>
      </c>
      <c r="H11">
        <v>0</v>
      </c>
      <c r="I11" t="str">
        <f>IF(A11="","",リレーオーダー用紙!Q16)</f>
        <v/>
      </c>
      <c r="J11" t="str">
        <f>IF(A11="","",リレーオーダー用紙!R16)</f>
        <v/>
      </c>
      <c r="K11" t="str">
        <f>IF($A11="","",リレーオーダー用紙!AO16)</f>
        <v/>
      </c>
      <c r="L11" t="str">
        <f>IF($A11="","",リレーオーダー用紙!AP16)</f>
        <v/>
      </c>
      <c r="M11" t="str">
        <f>IF($A11="","",リレーオーダー用紙!AQ16)</f>
        <v/>
      </c>
      <c r="N11" t="str">
        <f>IF($A11="","",リレーオーダー用紙!AR16)</f>
        <v/>
      </c>
    </row>
    <row r="12" spans="1:14">
      <c r="A12" t="str">
        <f>IF(リレーオーダー用紙!D17="","",リレーオーダー用紙!X17)</f>
        <v/>
      </c>
      <c r="B12" t="str">
        <f>IF(A12="","",申込書!$C$7)</f>
        <v/>
      </c>
      <c r="C12" t="str">
        <f>IF(A12="","",申込書!$S$13)</f>
        <v/>
      </c>
      <c r="D12">
        <v>5</v>
      </c>
      <c r="E12" t="str">
        <f t="shared" si="0"/>
        <v/>
      </c>
      <c r="F12" t="str">
        <f>IF(A12="","",リレーオーダー用紙!M17)</f>
        <v/>
      </c>
      <c r="G12" s="25">
        <f>申込書!$AA$5</f>
        <v>13005</v>
      </c>
      <c r="H12">
        <v>0</v>
      </c>
      <c r="I12" t="str">
        <f>IF(A12="","",リレーオーダー用紙!Q17)</f>
        <v/>
      </c>
      <c r="J12" t="str">
        <f>IF(A12="","",リレーオーダー用紙!R17)</f>
        <v/>
      </c>
      <c r="K12" t="str">
        <f>IF($A12="","",リレーオーダー用紙!AO17)</f>
        <v/>
      </c>
      <c r="L12" t="str">
        <f>IF($A12="","",リレーオーダー用紙!AP17)</f>
        <v/>
      </c>
      <c r="M12" t="str">
        <f>IF($A12="","",リレーオーダー用紙!AQ17)</f>
        <v/>
      </c>
      <c r="N12" t="str">
        <f>IF($A12="","",リレーオーダー用紙!AR17)</f>
        <v/>
      </c>
    </row>
    <row r="13" spans="1:14">
      <c r="A13" t="str">
        <f>IF(リレーオーダー用紙!D18="","",リレーオーダー用紙!X18)</f>
        <v/>
      </c>
      <c r="B13" t="str">
        <f>IF(A13="","",申込書!$C$7)</f>
        <v/>
      </c>
      <c r="C13" t="str">
        <f>IF(A13="","",申込書!$S$13)</f>
        <v/>
      </c>
      <c r="D13">
        <v>5</v>
      </c>
      <c r="E13" t="str">
        <f t="shared" si="0"/>
        <v/>
      </c>
      <c r="F13" t="str">
        <f>IF(A13="","",リレーオーダー用紙!M18)</f>
        <v/>
      </c>
      <c r="G13" s="25">
        <f>申込書!$AA$5</f>
        <v>13005</v>
      </c>
      <c r="H13">
        <v>0</v>
      </c>
      <c r="I13" t="str">
        <f>IF(A13="","",リレーオーダー用紙!Q18)</f>
        <v/>
      </c>
      <c r="J13" t="str">
        <f>IF(A13="","",リレーオーダー用紙!R18)</f>
        <v/>
      </c>
      <c r="K13" t="str">
        <f>IF($A13="","",リレーオーダー用紙!AO18)</f>
        <v/>
      </c>
      <c r="L13" t="str">
        <f>IF($A13="","",リレーオーダー用紙!AP18)</f>
        <v/>
      </c>
      <c r="M13" t="str">
        <f>IF($A13="","",リレーオーダー用紙!AQ18)</f>
        <v/>
      </c>
      <c r="N13" t="str">
        <f>IF($A13="","",リレーオーダー用紙!AR18)</f>
        <v/>
      </c>
    </row>
    <row r="14" spans="1:14">
      <c r="A14" t="str">
        <f>IF(リレーオーダー用紙!D19="","",リレーオーダー用紙!X19)</f>
        <v/>
      </c>
      <c r="B14" t="str">
        <f>IF(A14="","",申込書!$C$7)</f>
        <v/>
      </c>
      <c r="C14" t="str">
        <f>IF(A14="","",申込書!$S$13)</f>
        <v/>
      </c>
      <c r="D14">
        <v>5</v>
      </c>
      <c r="E14" t="str">
        <f t="shared" si="0"/>
        <v/>
      </c>
      <c r="F14" t="str">
        <f>IF(A14="","",リレーオーダー用紙!M19)</f>
        <v/>
      </c>
      <c r="G14" s="25">
        <f>申込書!$AA$5</f>
        <v>13005</v>
      </c>
      <c r="H14">
        <v>0</v>
      </c>
      <c r="I14" t="str">
        <f>IF(A14="","",リレーオーダー用紙!Q19)</f>
        <v/>
      </c>
      <c r="J14" t="str">
        <f>IF(A14="","",リレーオーダー用紙!R19)</f>
        <v/>
      </c>
      <c r="K14" t="str">
        <f>IF($A14="","",リレーオーダー用紙!AO19)</f>
        <v/>
      </c>
      <c r="L14" t="str">
        <f>IF($A14="","",リレーオーダー用紙!AP19)</f>
        <v/>
      </c>
      <c r="M14" t="str">
        <f>IF($A14="","",リレーオーダー用紙!AQ19)</f>
        <v/>
      </c>
      <c r="N14" t="str">
        <f>IF($A14="","",リレーオーダー用紙!AR19)</f>
        <v/>
      </c>
    </row>
    <row r="15" spans="1:14">
      <c r="A15" t="str">
        <f>IF(リレーオーダー用紙!D20="","",リレーオーダー用紙!X20)</f>
        <v/>
      </c>
      <c r="B15" t="str">
        <f>IF(A15="","",申込書!$C$7)</f>
        <v/>
      </c>
      <c r="C15" t="str">
        <f>IF(A15="","",申込書!$S$13)</f>
        <v/>
      </c>
      <c r="D15">
        <v>5</v>
      </c>
      <c r="E15" t="str">
        <f t="shared" si="0"/>
        <v/>
      </c>
      <c r="F15" t="str">
        <f>IF(A15="","",リレーオーダー用紙!M20)</f>
        <v/>
      </c>
      <c r="G15" s="25">
        <f>申込書!$AA$5</f>
        <v>13005</v>
      </c>
      <c r="H15">
        <v>0</v>
      </c>
      <c r="I15" t="str">
        <f>IF(A15="","",リレーオーダー用紙!Q20)</f>
        <v/>
      </c>
      <c r="J15" t="str">
        <f>IF(A15="","",リレーオーダー用紙!R20)</f>
        <v/>
      </c>
      <c r="K15" t="str">
        <f>IF($A15="","",リレーオーダー用紙!AO20)</f>
        <v/>
      </c>
      <c r="L15" t="str">
        <f>IF($A15="","",リレーオーダー用紙!AP20)</f>
        <v/>
      </c>
      <c r="M15" t="str">
        <f>IF($A15="","",リレーオーダー用紙!AQ20)</f>
        <v/>
      </c>
      <c r="N15" t="str">
        <f>IF($A15="","",リレーオーダー用紙!AR20)</f>
        <v/>
      </c>
    </row>
    <row r="16" spans="1:14">
      <c r="A16" t="str">
        <f>IF(リレーオーダー用紙!D21="","",リレーオーダー用紙!X21)</f>
        <v/>
      </c>
      <c r="B16" t="str">
        <f>IF(A16="","",申込書!$C$7)</f>
        <v/>
      </c>
      <c r="C16" t="str">
        <f>IF(A16="","",申込書!$S$13)</f>
        <v/>
      </c>
      <c r="D16">
        <v>5</v>
      </c>
      <c r="E16" t="str">
        <f t="shared" si="0"/>
        <v/>
      </c>
      <c r="F16" t="str">
        <f>IF(A16="","",リレーオーダー用紙!M21)</f>
        <v/>
      </c>
      <c r="G16" s="25">
        <f>申込書!$AA$5</f>
        <v>13005</v>
      </c>
      <c r="H16">
        <v>0</v>
      </c>
      <c r="I16" t="str">
        <f>IF(A16="","",リレーオーダー用紙!Q21)</f>
        <v/>
      </c>
      <c r="J16" t="str">
        <f>IF(A16="","",リレーオーダー用紙!R21)</f>
        <v/>
      </c>
      <c r="K16" t="str">
        <f>IF($A16="","",リレーオーダー用紙!AO21)</f>
        <v/>
      </c>
      <c r="L16" t="str">
        <f>IF($A16="","",リレーオーダー用紙!AP21)</f>
        <v/>
      </c>
      <c r="M16" t="str">
        <f>IF($A16="","",リレーオーダー用紙!AQ21)</f>
        <v/>
      </c>
      <c r="N16" t="str">
        <f>IF($A16="","",リレーオーダー用紙!AR21)</f>
        <v/>
      </c>
    </row>
    <row r="17" spans="1:14">
      <c r="A17" t="str">
        <f>IF(リレーオーダー用紙!D22="","",リレーオーダー用紙!X22)</f>
        <v/>
      </c>
      <c r="B17" t="str">
        <f>IF(A17="","",申込書!$C$7)</f>
        <v/>
      </c>
      <c r="C17" t="str">
        <f>IF(A17="","",申込書!$S$13)</f>
        <v/>
      </c>
      <c r="D17">
        <v>5</v>
      </c>
      <c r="E17" t="str">
        <f t="shared" si="0"/>
        <v/>
      </c>
      <c r="F17" t="str">
        <f>IF(A17="","",リレーオーダー用紙!M22)</f>
        <v/>
      </c>
      <c r="G17" s="25">
        <f>申込書!$AA$5</f>
        <v>13005</v>
      </c>
      <c r="H17">
        <v>0</v>
      </c>
      <c r="I17" t="str">
        <f>IF(A17="","",リレーオーダー用紙!Q22)</f>
        <v/>
      </c>
      <c r="J17" t="str">
        <f>IF(A17="","",リレーオーダー用紙!R22)</f>
        <v/>
      </c>
      <c r="K17" t="str">
        <f>IF($A17="","",リレーオーダー用紙!AO22)</f>
        <v/>
      </c>
      <c r="L17" t="str">
        <f>IF($A17="","",リレーオーダー用紙!AP22)</f>
        <v/>
      </c>
      <c r="M17" t="str">
        <f>IF($A17="","",リレーオーダー用紙!AQ22)</f>
        <v/>
      </c>
      <c r="N17" t="str">
        <f>IF($A17="","",リレーオーダー用紙!AR22)</f>
        <v/>
      </c>
    </row>
    <row r="18" spans="1:14">
      <c r="A18" t="str">
        <f>IF(リレーオーダー用紙!D23="","",リレーオーダー用紙!X23)</f>
        <v/>
      </c>
      <c r="B18" t="str">
        <f>IF(A18="","",申込書!$C$7)</f>
        <v/>
      </c>
      <c r="C18" t="str">
        <f>IF(A18="","",申込書!$S$13)</f>
        <v/>
      </c>
      <c r="D18">
        <v>5</v>
      </c>
      <c r="E18" t="str">
        <f t="shared" si="0"/>
        <v/>
      </c>
      <c r="F18" t="str">
        <f>IF(A18="","",リレーオーダー用紙!M23)</f>
        <v/>
      </c>
      <c r="G18" s="25">
        <f>申込書!$AA$5</f>
        <v>13005</v>
      </c>
      <c r="H18">
        <v>0</v>
      </c>
      <c r="I18" t="str">
        <f>IF(A18="","",リレーオーダー用紙!Q23)</f>
        <v/>
      </c>
      <c r="J18" t="str">
        <f>IF(A18="","",リレーオーダー用紙!R23)</f>
        <v/>
      </c>
      <c r="K18" t="str">
        <f>IF($A18="","",リレーオーダー用紙!AO23)</f>
        <v/>
      </c>
      <c r="L18" t="str">
        <f>IF($A18="","",リレーオーダー用紙!AP23)</f>
        <v/>
      </c>
      <c r="M18" t="str">
        <f>IF($A18="","",リレーオーダー用紙!AQ23)</f>
        <v/>
      </c>
      <c r="N18" t="str">
        <f>IF($A18="","",リレーオーダー用紙!AR23)</f>
        <v/>
      </c>
    </row>
    <row r="19" spans="1:14">
      <c r="A19" t="str">
        <f>IF(リレーオーダー用紙!D24="","",リレーオーダー用紙!X24)</f>
        <v/>
      </c>
      <c r="B19" t="str">
        <f>IF(A19="","",申込書!$C$7)</f>
        <v/>
      </c>
      <c r="C19" t="str">
        <f>IF(A19="","",申込書!$S$13)</f>
        <v/>
      </c>
      <c r="D19">
        <v>5</v>
      </c>
      <c r="E19" t="str">
        <f t="shared" si="0"/>
        <v/>
      </c>
      <c r="F19" t="str">
        <f>IF(A19="","",リレーオーダー用紙!M24)</f>
        <v/>
      </c>
      <c r="G19" s="25">
        <f>申込書!$AA$5</f>
        <v>13005</v>
      </c>
      <c r="H19">
        <v>0</v>
      </c>
      <c r="I19" t="str">
        <f>IF(A19="","",リレーオーダー用紙!Q24)</f>
        <v/>
      </c>
      <c r="J19" t="str">
        <f>IF(A19="","",リレーオーダー用紙!R24)</f>
        <v/>
      </c>
      <c r="K19" t="str">
        <f>IF($A19="","",リレーオーダー用紙!AO24)</f>
        <v/>
      </c>
      <c r="L19" t="str">
        <f>IF($A19="","",リレーオーダー用紙!AP24)</f>
        <v/>
      </c>
      <c r="M19" t="str">
        <f>IF($A19="","",リレーオーダー用紙!AQ24)</f>
        <v/>
      </c>
      <c r="N19" t="str">
        <f>IF($A19="","",リレーオーダー用紙!AR24)</f>
        <v/>
      </c>
    </row>
    <row r="20" spans="1:14">
      <c r="A20" t="str">
        <f>IF(リレーオーダー用紙!D25="","",リレーオーダー用紙!X25)</f>
        <v/>
      </c>
      <c r="B20" t="str">
        <f>IF(A20="","",申込書!$C$7)</f>
        <v/>
      </c>
      <c r="C20" t="str">
        <f>IF(A20="","",申込書!$S$13)</f>
        <v/>
      </c>
      <c r="D20">
        <v>5</v>
      </c>
      <c r="E20" t="str">
        <f t="shared" si="0"/>
        <v/>
      </c>
      <c r="F20" t="str">
        <f>IF(A20="","",リレーオーダー用紙!M25)</f>
        <v/>
      </c>
      <c r="G20" s="25">
        <f>申込書!$AA$5</f>
        <v>13005</v>
      </c>
      <c r="H20">
        <v>0</v>
      </c>
      <c r="I20" t="str">
        <f>IF(A20="","",リレーオーダー用紙!Q25)</f>
        <v/>
      </c>
      <c r="J20" t="str">
        <f>IF(A20="","",リレーオーダー用紙!R25)</f>
        <v/>
      </c>
      <c r="K20" t="str">
        <f>IF($A20="","",リレーオーダー用紙!AO25)</f>
        <v/>
      </c>
      <c r="L20" t="str">
        <f>IF($A20="","",リレーオーダー用紙!AP25)</f>
        <v/>
      </c>
      <c r="M20" t="str">
        <f>IF($A20="","",リレーオーダー用紙!AQ25)</f>
        <v/>
      </c>
      <c r="N20" t="str">
        <f>IF($A20="","",リレーオーダー用紙!AR25)</f>
        <v/>
      </c>
    </row>
    <row r="21" spans="1:14">
      <c r="A21" t="str">
        <f>IF(リレーオーダー用紙!D26="","",リレーオーダー用紙!X26)</f>
        <v/>
      </c>
      <c r="B21" t="str">
        <f>IF(A21="","",申込書!$C$7)</f>
        <v/>
      </c>
      <c r="C21" t="str">
        <f>IF(A21="","",申込書!$S$13)</f>
        <v/>
      </c>
      <c r="D21">
        <v>5</v>
      </c>
      <c r="E21" t="str">
        <f t="shared" si="0"/>
        <v/>
      </c>
      <c r="F21" t="str">
        <f>IF(A21="","",リレーオーダー用紙!M26)</f>
        <v/>
      </c>
      <c r="G21" s="25">
        <f>申込書!$AA$5</f>
        <v>13005</v>
      </c>
      <c r="H21">
        <v>0</v>
      </c>
      <c r="I21" t="str">
        <f>IF(A21="","",リレーオーダー用紙!Q26)</f>
        <v/>
      </c>
      <c r="J21" t="str">
        <f>IF(A21="","",リレーオーダー用紙!R26)</f>
        <v/>
      </c>
      <c r="K21" t="str">
        <f>IF($A21="","",リレーオーダー用紙!AO26)</f>
        <v/>
      </c>
      <c r="L21" t="str">
        <f>IF($A21="","",リレーオーダー用紙!AP26)</f>
        <v/>
      </c>
      <c r="M21" t="str">
        <f>IF($A21="","",リレーオーダー用紙!AQ26)</f>
        <v/>
      </c>
      <c r="N21" t="str">
        <f>IF($A21="","",リレーオーダー用紙!AR26)</f>
        <v/>
      </c>
    </row>
    <row r="22" spans="1:14">
      <c r="A22" t="str">
        <f>IF(リレーオーダー用紙!D27="","",リレーオーダー用紙!X27)</f>
        <v/>
      </c>
      <c r="B22" t="str">
        <f>IF(A22="","",申込書!$C$7)</f>
        <v/>
      </c>
      <c r="C22" t="str">
        <f>IF(A22="","",申込書!$S$13)</f>
        <v/>
      </c>
      <c r="D22">
        <v>5</v>
      </c>
      <c r="E22" t="str">
        <f t="shared" si="0"/>
        <v/>
      </c>
      <c r="F22" t="str">
        <f>IF(A22="","",リレーオーダー用紙!M27)</f>
        <v/>
      </c>
      <c r="G22" s="25">
        <f>申込書!$AA$5</f>
        <v>13005</v>
      </c>
      <c r="H22">
        <v>0</v>
      </c>
      <c r="I22" t="str">
        <f>IF(A22="","",リレーオーダー用紙!Q27)</f>
        <v/>
      </c>
      <c r="J22" t="str">
        <f>IF(A22="","",リレーオーダー用紙!R27)</f>
        <v/>
      </c>
      <c r="K22" t="str">
        <f>IF($A22="","",リレーオーダー用紙!AO27)</f>
        <v/>
      </c>
      <c r="L22" t="str">
        <f>IF($A22="","",リレーオーダー用紙!AP27)</f>
        <v/>
      </c>
      <c r="M22" t="str">
        <f>IF($A22="","",リレーオーダー用紙!AQ27)</f>
        <v/>
      </c>
      <c r="N22" t="str">
        <f>IF($A22="","",リレーオーダー用紙!AR27)</f>
        <v/>
      </c>
    </row>
    <row r="23" spans="1:14">
      <c r="A23" t="str">
        <f>IF(リレーオーダー用紙!D28="","",リレーオーダー用紙!X28)</f>
        <v/>
      </c>
      <c r="B23" t="str">
        <f>IF(A23="","",申込書!$C$7)</f>
        <v/>
      </c>
      <c r="C23" t="str">
        <f>IF(A23="","",申込書!$S$13)</f>
        <v/>
      </c>
      <c r="D23">
        <v>5</v>
      </c>
      <c r="E23" t="str">
        <f t="shared" si="0"/>
        <v/>
      </c>
      <c r="F23" t="str">
        <f>IF(A23="","",リレーオーダー用紙!M28)</f>
        <v/>
      </c>
      <c r="G23" s="25">
        <f>申込書!$AA$5</f>
        <v>13005</v>
      </c>
      <c r="H23">
        <v>0</v>
      </c>
      <c r="I23" t="str">
        <f>IF(A23="","",リレーオーダー用紙!Q28)</f>
        <v/>
      </c>
      <c r="J23" t="str">
        <f>IF(A23="","",リレーオーダー用紙!R28)</f>
        <v/>
      </c>
      <c r="K23" t="str">
        <f>IF($A23="","",リレーオーダー用紙!AO28)</f>
        <v/>
      </c>
      <c r="L23" t="str">
        <f>IF($A23="","",リレーオーダー用紙!AP28)</f>
        <v/>
      </c>
      <c r="M23" t="str">
        <f>IF($A23="","",リレーオーダー用紙!AQ28)</f>
        <v/>
      </c>
      <c r="N23" t="str">
        <f>IF($A23="","",リレーオーダー用紙!AR28)</f>
        <v/>
      </c>
    </row>
    <row r="24" spans="1:14">
      <c r="A24" t="str">
        <f>IF(リレーオーダー用紙!D29="","",リレーオーダー用紙!X29)</f>
        <v/>
      </c>
      <c r="B24" t="str">
        <f>IF(A24="","",申込書!$C$7)</f>
        <v/>
      </c>
      <c r="C24" t="str">
        <f>IF(A24="","",申込書!$S$13)</f>
        <v/>
      </c>
      <c r="D24">
        <v>5</v>
      </c>
      <c r="E24" t="str">
        <f t="shared" si="0"/>
        <v/>
      </c>
      <c r="F24" t="str">
        <f>IF(A24="","",リレーオーダー用紙!M29)</f>
        <v/>
      </c>
      <c r="G24" s="25">
        <f>申込書!$AA$5</f>
        <v>13005</v>
      </c>
      <c r="H24">
        <v>0</v>
      </c>
      <c r="I24" t="str">
        <f>IF(A24="","",リレーオーダー用紙!Q29)</f>
        <v/>
      </c>
      <c r="J24" t="str">
        <f>IF(A24="","",リレーオーダー用紙!R29)</f>
        <v/>
      </c>
      <c r="K24" t="str">
        <f>IF($A24="","",リレーオーダー用紙!AO29)</f>
        <v/>
      </c>
      <c r="L24" t="str">
        <f>IF($A24="","",リレーオーダー用紙!AP29)</f>
        <v/>
      </c>
      <c r="M24" t="str">
        <f>IF($A24="","",リレーオーダー用紙!AQ29)</f>
        <v/>
      </c>
      <c r="N24" t="str">
        <f>IF($A24="","",リレーオーダー用紙!AR29)</f>
        <v/>
      </c>
    </row>
    <row r="25" spans="1:14">
      <c r="A25" t="str">
        <f>IF(リレーオーダー用紙!D30="","",リレーオーダー用紙!X30)</f>
        <v/>
      </c>
      <c r="B25" t="str">
        <f>IF(A25="","",申込書!$C$7)</f>
        <v/>
      </c>
      <c r="C25" t="str">
        <f>IF(A25="","",申込書!$S$13)</f>
        <v/>
      </c>
      <c r="D25">
        <v>5</v>
      </c>
      <c r="E25" t="str">
        <f t="shared" si="0"/>
        <v/>
      </c>
      <c r="F25" t="str">
        <f>IF(A25="","",リレーオーダー用紙!M30)</f>
        <v/>
      </c>
      <c r="G25" s="25">
        <f>申込書!$AA$5</f>
        <v>13005</v>
      </c>
      <c r="H25">
        <v>0</v>
      </c>
      <c r="I25" t="str">
        <f>IF(A25="","",リレーオーダー用紙!Q30)</f>
        <v/>
      </c>
      <c r="J25" t="str">
        <f>IF(A25="","",リレーオーダー用紙!R30)</f>
        <v/>
      </c>
      <c r="K25" t="str">
        <f>IF($A25="","",リレーオーダー用紙!AO30)</f>
        <v/>
      </c>
      <c r="L25" t="str">
        <f>IF($A25="","",リレーオーダー用紙!AP30)</f>
        <v/>
      </c>
      <c r="M25" t="str">
        <f>IF($A25="","",リレーオーダー用紙!AQ30)</f>
        <v/>
      </c>
      <c r="N25" t="str">
        <f>IF($A25="","",リレーオーダー用紙!AR30)</f>
        <v/>
      </c>
    </row>
    <row r="26" spans="1:14">
      <c r="A26" t="str">
        <f>IF(リレーオーダー用紙!D31="","",リレーオーダー用紙!X31)</f>
        <v/>
      </c>
      <c r="B26" t="str">
        <f>IF(A26="","",申込書!$C$7)</f>
        <v/>
      </c>
      <c r="C26" t="str">
        <f>IF(A26="","",申込書!$S$13)</f>
        <v/>
      </c>
      <c r="D26">
        <v>5</v>
      </c>
      <c r="E26" t="str">
        <f t="shared" si="0"/>
        <v/>
      </c>
      <c r="F26" t="str">
        <f>IF(A26="","",リレーオーダー用紙!M31)</f>
        <v/>
      </c>
      <c r="G26" s="25">
        <f>申込書!$AA$5</f>
        <v>13005</v>
      </c>
      <c r="H26">
        <v>0</v>
      </c>
      <c r="I26" t="str">
        <f>IF(A26="","",リレーオーダー用紙!Q31)</f>
        <v/>
      </c>
      <c r="J26" t="str">
        <f>IF(A26="","",リレーオーダー用紙!R31)</f>
        <v/>
      </c>
      <c r="K26" t="str">
        <f>IF($A26="","",リレーオーダー用紙!AO31)</f>
        <v/>
      </c>
      <c r="L26" t="str">
        <f>IF($A26="","",リレーオーダー用紙!AP31)</f>
        <v/>
      </c>
      <c r="M26" t="str">
        <f>IF($A26="","",リレーオーダー用紙!AQ31)</f>
        <v/>
      </c>
      <c r="N26" t="str">
        <f>IF($A26="","",リレーオーダー用紙!AR31)</f>
        <v/>
      </c>
    </row>
    <row r="27" spans="1:14">
      <c r="A27" t="str">
        <f>IF(リレーオーダー用紙!D32="","",リレーオーダー用紙!X32)</f>
        <v/>
      </c>
      <c r="B27" t="str">
        <f>IF(A27="","",申込書!$C$7)</f>
        <v/>
      </c>
      <c r="C27" t="str">
        <f>IF(A27="","",申込書!$S$13)</f>
        <v/>
      </c>
      <c r="D27">
        <v>5</v>
      </c>
      <c r="E27" t="str">
        <f t="shared" si="0"/>
        <v/>
      </c>
      <c r="F27" t="str">
        <f>IF(A27="","",リレーオーダー用紙!M32)</f>
        <v/>
      </c>
      <c r="G27" s="25">
        <f>申込書!$AA$5</f>
        <v>13005</v>
      </c>
      <c r="H27">
        <v>0</v>
      </c>
      <c r="I27" t="str">
        <f>IF(A27="","",リレーオーダー用紙!Q32)</f>
        <v/>
      </c>
      <c r="J27" t="str">
        <f>IF(A27="","",リレーオーダー用紙!R32)</f>
        <v/>
      </c>
      <c r="K27" t="str">
        <f>IF($A27="","",リレーオーダー用紙!AO32)</f>
        <v/>
      </c>
      <c r="L27" t="str">
        <f>IF($A27="","",リレーオーダー用紙!AP32)</f>
        <v/>
      </c>
      <c r="M27" t="str">
        <f>IF($A27="","",リレーオーダー用紙!AQ32)</f>
        <v/>
      </c>
      <c r="N27" t="str">
        <f>IF($A27="","",リレーオーダー用紙!AR32)</f>
        <v/>
      </c>
    </row>
    <row r="28" spans="1:14">
      <c r="A28" t="str">
        <f>IF(リレーオーダー用紙!D33="","",リレーオーダー用紙!X33)</f>
        <v/>
      </c>
      <c r="B28" t="str">
        <f>IF(A28="","",申込書!$C$7)</f>
        <v/>
      </c>
      <c r="C28" t="str">
        <f>IF(A28="","",申込書!$S$13)</f>
        <v/>
      </c>
      <c r="D28">
        <v>5</v>
      </c>
      <c r="E28" t="str">
        <f t="shared" si="0"/>
        <v/>
      </c>
      <c r="F28" t="str">
        <f>IF(A28="","",リレーオーダー用紙!M33)</f>
        <v/>
      </c>
      <c r="G28" s="25">
        <f>申込書!$AA$5</f>
        <v>13005</v>
      </c>
      <c r="H28">
        <v>0</v>
      </c>
      <c r="I28" t="str">
        <f>IF(A28="","",リレーオーダー用紙!Q33)</f>
        <v/>
      </c>
      <c r="J28" t="str">
        <f>IF(A28="","",リレーオーダー用紙!R33)</f>
        <v/>
      </c>
      <c r="K28" t="str">
        <f>IF($A28="","",リレーオーダー用紙!AO33)</f>
        <v/>
      </c>
      <c r="L28" t="str">
        <f>IF($A28="","",リレーオーダー用紙!AP33)</f>
        <v/>
      </c>
      <c r="M28" t="str">
        <f>IF($A28="","",リレーオーダー用紙!AQ33)</f>
        <v/>
      </c>
      <c r="N28" t="str">
        <f>IF($A28="","",リレーオーダー用紙!AR33)</f>
        <v/>
      </c>
    </row>
    <row r="29" spans="1:14">
      <c r="A29" t="str">
        <f>IF(リレーオーダー用紙!D34="","",リレーオーダー用紙!X34)</f>
        <v/>
      </c>
      <c r="B29" t="str">
        <f>IF(A29="","",申込書!$C$7)</f>
        <v/>
      </c>
      <c r="C29" t="str">
        <f>IF(A29="","",申込書!$S$13)</f>
        <v/>
      </c>
      <c r="D29">
        <v>5</v>
      </c>
      <c r="E29" t="str">
        <f t="shared" si="0"/>
        <v/>
      </c>
      <c r="F29" t="str">
        <f>IF(A29="","",リレーオーダー用紙!M34)</f>
        <v/>
      </c>
      <c r="G29" s="25">
        <f>申込書!$AA$5</f>
        <v>13005</v>
      </c>
      <c r="H29">
        <v>0</v>
      </c>
      <c r="I29" t="str">
        <f>IF(A29="","",リレーオーダー用紙!Q34)</f>
        <v/>
      </c>
      <c r="J29" t="str">
        <f>IF(A29="","",リレーオーダー用紙!R34)</f>
        <v/>
      </c>
      <c r="K29" t="str">
        <f>IF($A29="","",リレーオーダー用紙!AO34)</f>
        <v/>
      </c>
      <c r="L29" t="str">
        <f>IF($A29="","",リレーオーダー用紙!AP34)</f>
        <v/>
      </c>
      <c r="M29" t="str">
        <f>IF($A29="","",リレーオーダー用紙!AQ34)</f>
        <v/>
      </c>
      <c r="N29" t="str">
        <f>IF($A29="","",リレーオーダー用紙!AR34)</f>
        <v/>
      </c>
    </row>
    <row r="30" spans="1:14">
      <c r="A30" t="str">
        <f>IF(リレーオーダー用紙!D35="","",リレーオーダー用紙!X35)</f>
        <v/>
      </c>
      <c r="B30" t="str">
        <f>IF(A30="","",申込書!$C$7)</f>
        <v/>
      </c>
      <c r="C30" t="str">
        <f>IF(A30="","",申込書!$S$13)</f>
        <v/>
      </c>
      <c r="D30">
        <v>5</v>
      </c>
      <c r="E30" t="str">
        <f t="shared" si="0"/>
        <v/>
      </c>
      <c r="F30" t="str">
        <f>IF(A30="","",リレーオーダー用紙!M35)</f>
        <v/>
      </c>
      <c r="G30" s="25">
        <f>申込書!$AA$5</f>
        <v>13005</v>
      </c>
      <c r="H30">
        <v>0</v>
      </c>
      <c r="I30" t="str">
        <f>IF(A30="","",リレーオーダー用紙!Q35)</f>
        <v/>
      </c>
      <c r="J30" t="str">
        <f>IF(A30="","",リレーオーダー用紙!R35)</f>
        <v/>
      </c>
      <c r="K30" t="str">
        <f>IF($A30="","",リレーオーダー用紙!AO35)</f>
        <v/>
      </c>
      <c r="L30" t="str">
        <f>IF($A30="","",リレーオーダー用紙!AP35)</f>
        <v/>
      </c>
      <c r="M30" t="str">
        <f>IF($A30="","",リレーオーダー用紙!AQ35)</f>
        <v/>
      </c>
      <c r="N30" t="str">
        <f>IF($A30="","",リレーオーダー用紙!AR35)</f>
        <v/>
      </c>
    </row>
    <row r="31" spans="1:14">
      <c r="A31" t="str">
        <f>IF(リレーオーダー用紙!D36="","",リレーオーダー用紙!X36)</f>
        <v/>
      </c>
      <c r="B31" t="str">
        <f>IF(A31="","",申込書!$C$7)</f>
        <v/>
      </c>
      <c r="C31" t="str">
        <f>IF(A31="","",申込書!$S$13)</f>
        <v/>
      </c>
      <c r="D31">
        <v>5</v>
      </c>
      <c r="E31" t="str">
        <f t="shared" si="0"/>
        <v/>
      </c>
      <c r="F31" t="str">
        <f>IF(A31="","",リレーオーダー用紙!M36)</f>
        <v/>
      </c>
      <c r="G31" s="25">
        <f>申込書!$AA$5</f>
        <v>13005</v>
      </c>
      <c r="H31">
        <v>0</v>
      </c>
      <c r="I31" t="str">
        <f>IF(A31="","",リレーオーダー用紙!Q36)</f>
        <v/>
      </c>
      <c r="J31" t="str">
        <f>IF(A31="","",リレーオーダー用紙!R36)</f>
        <v/>
      </c>
      <c r="K31" t="str">
        <f>IF($A31="","",リレーオーダー用紙!AO36)</f>
        <v/>
      </c>
      <c r="L31" t="str">
        <f>IF($A31="","",リレーオーダー用紙!AP36)</f>
        <v/>
      </c>
      <c r="M31" t="str">
        <f>IF($A31="","",リレーオーダー用紙!AQ36)</f>
        <v/>
      </c>
      <c r="N31" t="str">
        <f>IF($A31="","",リレーオーダー用紙!AR36)</f>
        <v/>
      </c>
    </row>
    <row r="32" spans="1:14">
      <c r="A32" t="str">
        <f>IF(リレーオーダー用紙!D37="","",リレーオーダー用紙!X37)</f>
        <v/>
      </c>
      <c r="B32" t="str">
        <f>IF(A32="","",申込書!$C$7)</f>
        <v/>
      </c>
      <c r="C32" t="str">
        <f>IF(A32="","",申込書!$S$13)</f>
        <v/>
      </c>
      <c r="D32">
        <v>5</v>
      </c>
      <c r="E32" t="str">
        <f t="shared" si="0"/>
        <v/>
      </c>
      <c r="F32" t="str">
        <f>IF(A32="","",リレーオーダー用紙!M37)</f>
        <v/>
      </c>
      <c r="G32" s="25">
        <f>申込書!$AA$5</f>
        <v>13005</v>
      </c>
      <c r="H32">
        <v>0</v>
      </c>
      <c r="I32" t="str">
        <f>IF(A32="","",リレーオーダー用紙!Q37)</f>
        <v/>
      </c>
      <c r="J32" t="str">
        <f>IF(A32="","",リレーオーダー用紙!R37)</f>
        <v/>
      </c>
      <c r="K32" t="str">
        <f>IF($A32="","",リレーオーダー用紙!AO37)</f>
        <v/>
      </c>
      <c r="L32" t="str">
        <f>IF($A32="","",リレーオーダー用紙!AP37)</f>
        <v/>
      </c>
      <c r="M32" t="str">
        <f>IF($A32="","",リレーオーダー用紙!AQ37)</f>
        <v/>
      </c>
      <c r="N32" t="str">
        <f>IF($A32="","",リレーオーダー用紙!AR37)</f>
        <v/>
      </c>
    </row>
    <row r="33" spans="1:14">
      <c r="A33" t="str">
        <f>IF(リレーオーダー用紙!D38="","",リレーオーダー用紙!X38)</f>
        <v/>
      </c>
      <c r="B33" t="str">
        <f>IF(A33="","",申込書!$C$7)</f>
        <v/>
      </c>
      <c r="C33" t="str">
        <f>IF(A33="","",申込書!$S$13)</f>
        <v/>
      </c>
      <c r="D33">
        <v>5</v>
      </c>
      <c r="E33" t="str">
        <f t="shared" si="0"/>
        <v/>
      </c>
      <c r="F33" t="str">
        <f>IF(A33="","",リレーオーダー用紙!M38)</f>
        <v/>
      </c>
      <c r="G33" s="25">
        <f>申込書!$AA$5</f>
        <v>13005</v>
      </c>
      <c r="H33">
        <v>0</v>
      </c>
      <c r="I33" t="str">
        <f>IF(A33="","",リレーオーダー用紙!Q38)</f>
        <v/>
      </c>
      <c r="J33" t="str">
        <f>IF(A33="","",リレーオーダー用紙!R38)</f>
        <v/>
      </c>
      <c r="K33" t="str">
        <f>IF($A33="","",リレーオーダー用紙!AO38)</f>
        <v/>
      </c>
      <c r="L33" t="str">
        <f>IF($A33="","",リレーオーダー用紙!AP38)</f>
        <v/>
      </c>
      <c r="M33" t="str">
        <f>IF($A33="","",リレーオーダー用紙!AQ38)</f>
        <v/>
      </c>
      <c r="N33" t="str">
        <f>IF($A33="","",リレーオーダー用紙!AR38)</f>
        <v/>
      </c>
    </row>
    <row r="34" spans="1:14">
      <c r="A34" t="str">
        <f>IF(リレーオーダー用紙!D39="","",リレーオーダー用紙!X39)</f>
        <v/>
      </c>
      <c r="B34" t="str">
        <f>IF(A34="","",申込書!$C$7)</f>
        <v/>
      </c>
      <c r="C34" t="str">
        <f>IF(A34="","",申込書!$S$13)</f>
        <v/>
      </c>
      <c r="D34">
        <v>5</v>
      </c>
      <c r="E34" t="str">
        <f t="shared" si="0"/>
        <v/>
      </c>
      <c r="F34" t="str">
        <f>IF(A34="","",リレーオーダー用紙!M39)</f>
        <v/>
      </c>
      <c r="G34" s="25">
        <f>申込書!$AA$5</f>
        <v>13005</v>
      </c>
      <c r="H34">
        <v>0</v>
      </c>
      <c r="I34" t="str">
        <f>IF(A34="","",リレーオーダー用紙!Q39)</f>
        <v/>
      </c>
      <c r="J34" t="str">
        <f>IF(A34="","",リレーオーダー用紙!R39)</f>
        <v/>
      </c>
      <c r="K34" t="str">
        <f>IF($A34="","",リレーオーダー用紙!AO39)</f>
        <v/>
      </c>
      <c r="L34" t="str">
        <f>IF($A34="","",リレーオーダー用紙!AP39)</f>
        <v/>
      </c>
      <c r="M34" t="str">
        <f>IF($A34="","",リレーオーダー用紙!AQ39)</f>
        <v/>
      </c>
      <c r="N34" t="str">
        <f>IF($A34="","",リレーオーダー用紙!AR39)</f>
        <v/>
      </c>
    </row>
    <row r="35" spans="1:14">
      <c r="A35" t="str">
        <f>IF(リレーオーダー用紙!D40="","",リレーオーダー用紙!X40)</f>
        <v/>
      </c>
      <c r="B35" t="str">
        <f>IF(A35="","",申込書!$C$7)</f>
        <v/>
      </c>
      <c r="C35" t="str">
        <f>IF(A35="","",申込書!$S$13)</f>
        <v/>
      </c>
      <c r="D35">
        <v>5</v>
      </c>
      <c r="E35" t="str">
        <f t="shared" si="0"/>
        <v/>
      </c>
      <c r="F35" t="str">
        <f>IF(A35="","",リレーオーダー用紙!M40)</f>
        <v/>
      </c>
      <c r="G35" s="25">
        <f>申込書!$AA$5</f>
        <v>13005</v>
      </c>
      <c r="H35">
        <v>0</v>
      </c>
      <c r="I35" t="str">
        <f>IF(A35="","",リレーオーダー用紙!Q40)</f>
        <v/>
      </c>
      <c r="J35" t="str">
        <f>IF(A35="","",リレーオーダー用紙!R40)</f>
        <v/>
      </c>
      <c r="K35" t="str">
        <f>IF($A35="","",リレーオーダー用紙!AO40)</f>
        <v/>
      </c>
      <c r="L35" t="str">
        <f>IF($A35="","",リレーオーダー用紙!AP40)</f>
        <v/>
      </c>
      <c r="M35" t="str">
        <f>IF($A35="","",リレーオーダー用紙!AQ40)</f>
        <v/>
      </c>
      <c r="N35" t="str">
        <f>IF($A35="","",リレーオーダー用紙!AR40)</f>
        <v/>
      </c>
    </row>
    <row r="36" spans="1:14">
      <c r="A36" t="str">
        <f>IF(リレーオーダー用紙!D41="","",リレーオーダー用紙!X41)</f>
        <v/>
      </c>
      <c r="B36" t="str">
        <f>IF(A36="","",申込書!$C$7)</f>
        <v/>
      </c>
      <c r="C36" t="str">
        <f>IF(A36="","",申込書!$S$13)</f>
        <v/>
      </c>
      <c r="D36">
        <v>5</v>
      </c>
      <c r="E36" t="str">
        <f t="shared" si="0"/>
        <v/>
      </c>
      <c r="F36" t="str">
        <f>IF(A36="","",リレーオーダー用紙!M41)</f>
        <v/>
      </c>
      <c r="G36" s="25">
        <f>申込書!$AA$5</f>
        <v>13005</v>
      </c>
      <c r="H36">
        <v>0</v>
      </c>
      <c r="I36" t="str">
        <f>IF(A36="","",リレーオーダー用紙!Q41)</f>
        <v/>
      </c>
      <c r="J36" t="str">
        <f>IF(A36="","",リレーオーダー用紙!R41)</f>
        <v/>
      </c>
      <c r="K36" t="str">
        <f>IF($A36="","",リレーオーダー用紙!AO41)</f>
        <v/>
      </c>
      <c r="L36" t="str">
        <f>IF($A36="","",リレーオーダー用紙!AP41)</f>
        <v/>
      </c>
      <c r="M36" t="str">
        <f>IF($A36="","",リレーオーダー用紙!AQ41)</f>
        <v/>
      </c>
      <c r="N36" t="str">
        <f>IF($A36="","",リレーオーダー用紙!AR41)</f>
        <v/>
      </c>
    </row>
    <row r="37" spans="1:14">
      <c r="A37" t="str">
        <f>IF(リレーオーダー用紙!D42="","",リレーオーダー用紙!X42)</f>
        <v/>
      </c>
      <c r="B37" t="str">
        <f>IF(A37="","",申込書!$C$7)</f>
        <v/>
      </c>
      <c r="C37" t="str">
        <f>IF(A37="","",申込書!$S$13)</f>
        <v/>
      </c>
      <c r="D37">
        <v>5</v>
      </c>
      <c r="E37" t="str">
        <f t="shared" si="0"/>
        <v/>
      </c>
      <c r="F37" t="str">
        <f>IF(A37="","",リレーオーダー用紙!M42)</f>
        <v/>
      </c>
      <c r="G37" s="25">
        <f>申込書!$AA$5</f>
        <v>13005</v>
      </c>
      <c r="H37">
        <v>0</v>
      </c>
      <c r="I37" t="str">
        <f>IF(A37="","",リレーオーダー用紙!Q42)</f>
        <v/>
      </c>
      <c r="J37" t="str">
        <f>IF(A37="","",リレーオーダー用紙!R42)</f>
        <v/>
      </c>
      <c r="K37" t="str">
        <f>IF($A37="","",リレーオーダー用紙!AO42)</f>
        <v/>
      </c>
      <c r="L37" t="str">
        <f>IF($A37="","",リレーオーダー用紙!AP42)</f>
        <v/>
      </c>
      <c r="M37" t="str">
        <f>IF($A37="","",リレーオーダー用紙!AQ42)</f>
        <v/>
      </c>
      <c r="N37" t="str">
        <f>IF($A37="","",リレーオーダー用紙!AR42)</f>
        <v/>
      </c>
    </row>
    <row r="38" spans="1:14">
      <c r="A38" t="str">
        <f>IF(リレーオーダー用紙!D43="","",リレーオーダー用紙!X43)</f>
        <v/>
      </c>
      <c r="B38" t="str">
        <f>IF(A38="","",申込書!$C$7)</f>
        <v/>
      </c>
      <c r="C38" t="str">
        <f>IF(A38="","",申込書!$S$13)</f>
        <v/>
      </c>
      <c r="D38">
        <v>5</v>
      </c>
      <c r="E38" t="str">
        <f t="shared" si="0"/>
        <v/>
      </c>
      <c r="F38" t="str">
        <f>IF(A38="","",リレーオーダー用紙!M43)</f>
        <v/>
      </c>
      <c r="G38" s="25">
        <f>申込書!$AA$5</f>
        <v>13005</v>
      </c>
      <c r="H38">
        <v>0</v>
      </c>
      <c r="I38" t="str">
        <f>IF(A38="","",リレーオーダー用紙!Q43)</f>
        <v/>
      </c>
      <c r="J38" t="str">
        <f>IF(A38="","",リレーオーダー用紙!R43)</f>
        <v/>
      </c>
      <c r="K38" t="str">
        <f>IF($A38="","",リレーオーダー用紙!AO43)</f>
        <v/>
      </c>
      <c r="L38" t="str">
        <f>IF($A38="","",リレーオーダー用紙!AP43)</f>
        <v/>
      </c>
      <c r="M38" t="str">
        <f>IF($A38="","",リレーオーダー用紙!AQ43)</f>
        <v/>
      </c>
      <c r="N38" t="str">
        <f>IF($A38="","",リレーオーダー用紙!AR43)</f>
        <v/>
      </c>
    </row>
    <row r="39" spans="1:14">
      <c r="A39" t="str">
        <f>IF(リレーオーダー用紙!D44="","",リレーオーダー用紙!X44)</f>
        <v/>
      </c>
      <c r="B39" t="str">
        <f>IF(A39="","",申込書!$C$7)</f>
        <v/>
      </c>
      <c r="C39" t="str">
        <f>IF(A39="","",申込書!$S$13)</f>
        <v/>
      </c>
      <c r="D39">
        <v>5</v>
      </c>
      <c r="E39" t="str">
        <f t="shared" si="0"/>
        <v/>
      </c>
      <c r="F39" t="str">
        <f>IF(A39="","",リレーオーダー用紙!M44)</f>
        <v/>
      </c>
      <c r="G39" s="25">
        <f>申込書!$AA$5</f>
        <v>13005</v>
      </c>
      <c r="H39">
        <v>0</v>
      </c>
      <c r="I39" t="str">
        <f>IF(A39="","",リレーオーダー用紙!Q44)</f>
        <v/>
      </c>
      <c r="J39" t="str">
        <f>IF(A39="","",リレーオーダー用紙!R44)</f>
        <v/>
      </c>
      <c r="K39" t="str">
        <f>IF($A39="","",リレーオーダー用紙!AO44)</f>
        <v/>
      </c>
      <c r="L39" t="str">
        <f>IF($A39="","",リレーオーダー用紙!AP44)</f>
        <v/>
      </c>
      <c r="M39" t="str">
        <f>IF($A39="","",リレーオーダー用紙!AQ44)</f>
        <v/>
      </c>
      <c r="N39" t="str">
        <f>IF($A39="","",リレーオーダー用紙!AR44)</f>
        <v/>
      </c>
    </row>
    <row r="40" spans="1:14">
      <c r="A40" t="str">
        <f>IF(リレーオーダー用紙!D45="","",リレーオーダー用紙!X45)</f>
        <v/>
      </c>
      <c r="B40" t="str">
        <f>IF(A40="","",申込書!$C$7)</f>
        <v/>
      </c>
      <c r="C40" t="str">
        <f>IF(A40="","",申込書!$S$13)</f>
        <v/>
      </c>
      <c r="D40">
        <v>5</v>
      </c>
      <c r="E40" t="str">
        <f t="shared" si="0"/>
        <v/>
      </c>
      <c r="F40" t="str">
        <f>IF(A40="","",リレーオーダー用紙!M45)</f>
        <v/>
      </c>
      <c r="G40" s="25">
        <f>申込書!$AA$5</f>
        <v>13005</v>
      </c>
      <c r="H40">
        <v>0</v>
      </c>
      <c r="I40" t="str">
        <f>IF(A40="","",リレーオーダー用紙!Q45)</f>
        <v/>
      </c>
      <c r="J40" t="str">
        <f>IF(A40="","",リレーオーダー用紙!R45)</f>
        <v/>
      </c>
      <c r="K40" t="str">
        <f>IF($A40="","",リレーオーダー用紙!AO45)</f>
        <v/>
      </c>
      <c r="L40" t="str">
        <f>IF($A40="","",リレーオーダー用紙!AP45)</f>
        <v/>
      </c>
      <c r="M40" t="str">
        <f>IF($A40="","",リレーオーダー用紙!AQ45)</f>
        <v/>
      </c>
      <c r="N40" t="str">
        <f>IF($A40="","",リレーオーダー用紙!AR45)</f>
        <v/>
      </c>
    </row>
    <row r="41" spans="1:14">
      <c r="A41" t="str">
        <f>IF(リレーオーダー用紙!D46="","",リレーオーダー用紙!X46)</f>
        <v/>
      </c>
      <c r="B41" t="str">
        <f>IF(A41="","",申込書!$C$7)</f>
        <v/>
      </c>
      <c r="C41" t="str">
        <f>IF(A41="","",申込書!$S$13)</f>
        <v/>
      </c>
      <c r="D41">
        <v>5</v>
      </c>
      <c r="E41" t="str">
        <f t="shared" si="0"/>
        <v/>
      </c>
      <c r="F41" t="str">
        <f>IF(A41="","",リレーオーダー用紙!M46)</f>
        <v/>
      </c>
      <c r="G41" s="25">
        <f>申込書!$AA$5</f>
        <v>13005</v>
      </c>
      <c r="H41">
        <v>0</v>
      </c>
      <c r="I41" t="str">
        <f>IF(A41="","",リレーオーダー用紙!Q46)</f>
        <v/>
      </c>
      <c r="J41" t="str">
        <f>IF(A41="","",リレーオーダー用紙!R46)</f>
        <v/>
      </c>
      <c r="K41" t="str">
        <f>IF($A41="","",リレーオーダー用紙!AO46)</f>
        <v/>
      </c>
      <c r="L41" t="str">
        <f>IF($A41="","",リレーオーダー用紙!AP46)</f>
        <v/>
      </c>
      <c r="M41" t="str">
        <f>IF($A41="","",リレーオーダー用紙!AQ46)</f>
        <v/>
      </c>
      <c r="N41" t="str">
        <f>IF($A41="","",リレーオーダー用紙!AR46)</f>
        <v/>
      </c>
    </row>
    <row r="42" spans="1:14">
      <c r="A42" t="str">
        <f>IF(リレーオーダー用紙!D47="","",リレーオーダー用紙!X47)</f>
        <v/>
      </c>
      <c r="B42" t="str">
        <f>IF(A42="","",申込書!$C$7)</f>
        <v/>
      </c>
      <c r="C42" t="str">
        <f>IF(A42="","",申込書!$S$13)</f>
        <v/>
      </c>
      <c r="D42">
        <v>5</v>
      </c>
      <c r="E42" t="str">
        <f t="shared" si="0"/>
        <v/>
      </c>
      <c r="F42" t="str">
        <f>IF(A42="","",リレーオーダー用紙!M47)</f>
        <v/>
      </c>
      <c r="G42" s="25">
        <f>申込書!$AA$5</f>
        <v>13005</v>
      </c>
      <c r="H42">
        <v>0</v>
      </c>
      <c r="I42" t="str">
        <f>IF(A42="","",リレーオーダー用紙!Q47)</f>
        <v/>
      </c>
      <c r="J42" t="str">
        <f>IF(A42="","",リレーオーダー用紙!R47)</f>
        <v/>
      </c>
      <c r="K42" t="str">
        <f>IF($A42="","",リレーオーダー用紙!AO47)</f>
        <v/>
      </c>
      <c r="L42" t="str">
        <f>IF($A42="","",リレーオーダー用紙!AP47)</f>
        <v/>
      </c>
      <c r="M42" t="str">
        <f>IF($A42="","",リレーオーダー用紙!AQ47)</f>
        <v/>
      </c>
      <c r="N42" t="str">
        <f>IF($A42="","",リレーオーダー用紙!AR47)</f>
        <v/>
      </c>
    </row>
    <row r="43" spans="1:14">
      <c r="A43" t="str">
        <f>IF(リレーオーダー用紙!D48="","",リレーオーダー用紙!X48)</f>
        <v/>
      </c>
      <c r="B43" t="str">
        <f>IF(A43="","",申込書!$C$7)</f>
        <v/>
      </c>
      <c r="C43" t="str">
        <f>IF(A43="","",申込書!$S$13)</f>
        <v/>
      </c>
      <c r="D43">
        <v>5</v>
      </c>
      <c r="E43" t="str">
        <f t="shared" si="0"/>
        <v/>
      </c>
      <c r="F43" t="str">
        <f>IF(A43="","",リレーオーダー用紙!M48)</f>
        <v/>
      </c>
      <c r="G43" s="25">
        <f>申込書!$AA$5</f>
        <v>13005</v>
      </c>
      <c r="H43">
        <v>0</v>
      </c>
      <c r="I43" t="str">
        <f>IF(A43="","",リレーオーダー用紙!Q48)</f>
        <v/>
      </c>
      <c r="J43" t="str">
        <f>IF(A43="","",リレーオーダー用紙!R48)</f>
        <v/>
      </c>
      <c r="K43" t="str">
        <f>IF($A43="","",リレーオーダー用紙!AO48)</f>
        <v/>
      </c>
      <c r="L43" t="str">
        <f>IF($A43="","",リレーオーダー用紙!AP48)</f>
        <v/>
      </c>
      <c r="M43" t="str">
        <f>IF($A43="","",リレーオーダー用紙!AQ48)</f>
        <v/>
      </c>
      <c r="N43" t="str">
        <f>IF($A43="","",リレーオーダー用紙!AR48)</f>
        <v/>
      </c>
    </row>
    <row r="44" spans="1:14">
      <c r="A44" t="str">
        <f>IF(リレーオーダー用紙!D49="","",リレーオーダー用紙!X49)</f>
        <v/>
      </c>
      <c r="B44" t="str">
        <f>IF(A44="","",申込書!$C$7)</f>
        <v/>
      </c>
      <c r="C44" t="str">
        <f>IF(A44="","",申込書!$S$13)</f>
        <v/>
      </c>
      <c r="D44">
        <v>5</v>
      </c>
      <c r="E44" t="str">
        <f t="shared" si="0"/>
        <v/>
      </c>
      <c r="F44" t="str">
        <f>IF(A44="","",リレーオーダー用紙!M49)</f>
        <v/>
      </c>
      <c r="G44" s="25">
        <f>申込書!$AA$5</f>
        <v>13005</v>
      </c>
      <c r="H44">
        <v>0</v>
      </c>
      <c r="I44" t="str">
        <f>IF(A44="","",リレーオーダー用紙!Q49)</f>
        <v/>
      </c>
      <c r="J44" t="str">
        <f>IF(A44="","",リレーオーダー用紙!R49)</f>
        <v/>
      </c>
      <c r="K44" t="str">
        <f>IF($A44="","",リレーオーダー用紙!AO49)</f>
        <v/>
      </c>
      <c r="L44" t="str">
        <f>IF($A44="","",リレーオーダー用紙!AP49)</f>
        <v/>
      </c>
      <c r="M44" t="str">
        <f>IF($A44="","",リレーオーダー用紙!AQ49)</f>
        <v/>
      </c>
      <c r="N44" t="str">
        <f>IF($A44="","",リレーオーダー用紙!AR49)</f>
        <v/>
      </c>
    </row>
    <row r="45" spans="1:14">
      <c r="A45" t="str">
        <f>IF(リレーオーダー用紙!D50="","",リレーオーダー用紙!X50)</f>
        <v/>
      </c>
      <c r="B45" t="str">
        <f>IF(A45="","",申込書!$C$7)</f>
        <v/>
      </c>
      <c r="C45" t="str">
        <f>IF(A45="","",申込書!$S$13)</f>
        <v/>
      </c>
      <c r="D45">
        <v>5</v>
      </c>
      <c r="E45" t="str">
        <f t="shared" si="0"/>
        <v/>
      </c>
      <c r="F45" t="str">
        <f>IF(A45="","",リレーオーダー用紙!M50)</f>
        <v/>
      </c>
      <c r="G45" s="25">
        <f>申込書!$AA$5</f>
        <v>13005</v>
      </c>
      <c r="H45">
        <v>0</v>
      </c>
      <c r="I45" t="str">
        <f>IF(A45="","",リレーオーダー用紙!Q50)</f>
        <v/>
      </c>
      <c r="J45" t="str">
        <f>IF(A45="","",リレーオーダー用紙!R50)</f>
        <v/>
      </c>
      <c r="K45" t="str">
        <f>IF($A45="","",リレーオーダー用紙!AO50)</f>
        <v/>
      </c>
      <c r="L45" t="str">
        <f>IF($A45="","",リレーオーダー用紙!AP50)</f>
        <v/>
      </c>
      <c r="M45" t="str">
        <f>IF($A45="","",リレーオーダー用紙!AQ50)</f>
        <v/>
      </c>
      <c r="N45" t="str">
        <f>IF($A45="","",リレーオーダー用紙!AR50)</f>
        <v/>
      </c>
    </row>
    <row r="46" spans="1:14">
      <c r="A46" t="str">
        <f>IF(リレーオーダー用紙!D51="","",リレーオーダー用紙!X51)</f>
        <v/>
      </c>
      <c r="B46" t="str">
        <f>IF(A46="","",申込書!$C$7)</f>
        <v/>
      </c>
      <c r="C46" t="str">
        <f>IF(A46="","",申込書!$S$13)</f>
        <v/>
      </c>
      <c r="D46">
        <v>5</v>
      </c>
      <c r="E46" t="str">
        <f t="shared" si="0"/>
        <v/>
      </c>
      <c r="F46" t="str">
        <f>IF(A46="","",リレーオーダー用紙!M51)</f>
        <v/>
      </c>
      <c r="G46" s="25">
        <f>申込書!$AA$5</f>
        <v>13005</v>
      </c>
      <c r="H46">
        <v>0</v>
      </c>
      <c r="I46" t="str">
        <f>IF(A46="","",リレーオーダー用紙!Q51)</f>
        <v/>
      </c>
      <c r="J46" t="str">
        <f>IF(A46="","",リレーオーダー用紙!R51)</f>
        <v/>
      </c>
      <c r="K46" t="str">
        <f>IF($A46="","",リレーオーダー用紙!AO51)</f>
        <v/>
      </c>
      <c r="L46" t="str">
        <f>IF($A46="","",リレーオーダー用紙!AP51)</f>
        <v/>
      </c>
      <c r="M46" t="str">
        <f>IF($A46="","",リレーオーダー用紙!AQ51)</f>
        <v/>
      </c>
      <c r="N46" t="str">
        <f>IF($A46="","",リレーオーダー用紙!AR51)</f>
        <v/>
      </c>
    </row>
    <row r="47" spans="1:14">
      <c r="A47" t="str">
        <f>IF(リレーオーダー用紙!D52="","",リレーオーダー用紙!X52)</f>
        <v/>
      </c>
      <c r="B47" t="str">
        <f>IF(A47="","",申込書!$C$7)</f>
        <v/>
      </c>
      <c r="C47" t="str">
        <f>IF(A47="","",申込書!$S$13)</f>
        <v/>
      </c>
      <c r="D47">
        <v>5</v>
      </c>
      <c r="E47" t="str">
        <f t="shared" si="0"/>
        <v/>
      </c>
      <c r="F47" t="str">
        <f>IF(A47="","",リレーオーダー用紙!M52)</f>
        <v/>
      </c>
      <c r="G47" s="25">
        <f>申込書!$AA$5</f>
        <v>13005</v>
      </c>
      <c r="H47">
        <v>0</v>
      </c>
      <c r="I47" t="str">
        <f>IF(A47="","",リレーオーダー用紙!Q52)</f>
        <v/>
      </c>
      <c r="J47" t="str">
        <f>IF(A47="","",リレーオーダー用紙!R52)</f>
        <v/>
      </c>
      <c r="K47" t="str">
        <f>IF($A47="","",リレーオーダー用紙!AO52)</f>
        <v/>
      </c>
      <c r="L47" t="str">
        <f>IF($A47="","",リレーオーダー用紙!AP52)</f>
        <v/>
      </c>
      <c r="M47" t="str">
        <f>IF($A47="","",リレーオーダー用紙!AQ52)</f>
        <v/>
      </c>
      <c r="N47" t="str">
        <f>IF($A47="","",リレーオーダー用紙!AR52)</f>
        <v/>
      </c>
    </row>
    <row r="48" spans="1:14">
      <c r="A48" t="str">
        <f>IF(リレーオーダー用紙!D53="","",リレーオーダー用紙!X53)</f>
        <v/>
      </c>
      <c r="B48" t="str">
        <f>IF(A48="","",申込書!$C$7)</f>
        <v/>
      </c>
      <c r="C48" t="str">
        <f>IF(A48="","",申込書!$S$13)</f>
        <v/>
      </c>
      <c r="D48">
        <v>5</v>
      </c>
      <c r="E48" t="str">
        <f t="shared" si="0"/>
        <v/>
      </c>
      <c r="F48" t="str">
        <f>IF(A48="","",リレーオーダー用紙!M53)</f>
        <v/>
      </c>
      <c r="G48" s="25">
        <f>申込書!$AA$5</f>
        <v>13005</v>
      </c>
      <c r="H48">
        <v>0</v>
      </c>
      <c r="I48" t="str">
        <f>IF(A48="","",リレーオーダー用紙!Q53)</f>
        <v/>
      </c>
      <c r="J48" t="str">
        <f>IF(A48="","",リレーオーダー用紙!R53)</f>
        <v/>
      </c>
      <c r="K48" t="str">
        <f>IF($A48="","",リレーオーダー用紙!AO53)</f>
        <v/>
      </c>
      <c r="L48" t="str">
        <f>IF($A48="","",リレーオーダー用紙!AP53)</f>
        <v/>
      </c>
      <c r="M48" t="str">
        <f>IF($A48="","",リレーオーダー用紙!AQ53)</f>
        <v/>
      </c>
      <c r="N48" t="str">
        <f>IF($A48="","",リレーオーダー用紙!AR53)</f>
        <v/>
      </c>
    </row>
    <row r="49" spans="1:14">
      <c r="A49" t="str">
        <f>IF(リレーオーダー用紙!D54="","",リレーオーダー用紙!X54)</f>
        <v/>
      </c>
      <c r="B49" t="str">
        <f>IF(A49="","",申込書!$C$7)</f>
        <v/>
      </c>
      <c r="C49" t="str">
        <f>IF(A49="","",申込書!$S$13)</f>
        <v/>
      </c>
      <c r="D49">
        <v>5</v>
      </c>
      <c r="E49" t="str">
        <f t="shared" si="0"/>
        <v/>
      </c>
      <c r="F49" t="str">
        <f>IF(A49="","",リレーオーダー用紙!M54)</f>
        <v/>
      </c>
      <c r="G49" s="25">
        <f>申込書!$AA$5</f>
        <v>13005</v>
      </c>
      <c r="H49">
        <v>0</v>
      </c>
      <c r="I49" t="str">
        <f>IF(A49="","",リレーオーダー用紙!Q54)</f>
        <v/>
      </c>
      <c r="J49" t="str">
        <f>IF(A49="","",リレーオーダー用紙!R54)</f>
        <v/>
      </c>
      <c r="K49" t="str">
        <f>IF($A49="","",リレーオーダー用紙!AO54)</f>
        <v/>
      </c>
      <c r="L49" t="str">
        <f>IF($A49="","",リレーオーダー用紙!AP54)</f>
        <v/>
      </c>
      <c r="M49" t="str">
        <f>IF($A49="","",リレーオーダー用紙!AQ54)</f>
        <v/>
      </c>
      <c r="N49" t="str">
        <f>IF($A49="","",リレーオーダー用紙!AR54)</f>
        <v/>
      </c>
    </row>
    <row r="50" spans="1:14">
      <c r="A50" t="str">
        <f>IF(リレーオーダー用紙!D55="","",リレーオーダー用紙!X55)</f>
        <v/>
      </c>
      <c r="B50" t="str">
        <f>IF(A50="","",申込書!$C$7)</f>
        <v/>
      </c>
      <c r="C50" t="str">
        <f>IF(A50="","",申込書!$S$13)</f>
        <v/>
      </c>
      <c r="D50">
        <v>5</v>
      </c>
      <c r="E50" t="str">
        <f t="shared" si="0"/>
        <v/>
      </c>
      <c r="F50" t="str">
        <f>IF(A50="","",リレーオーダー用紙!M55)</f>
        <v/>
      </c>
      <c r="G50" s="25">
        <f>申込書!$AA$5</f>
        <v>13005</v>
      </c>
      <c r="H50">
        <v>0</v>
      </c>
      <c r="I50" t="str">
        <f>IF(A50="","",リレーオーダー用紙!Q55)</f>
        <v/>
      </c>
      <c r="J50" t="str">
        <f>IF(A50="","",リレーオーダー用紙!R55)</f>
        <v/>
      </c>
      <c r="K50" t="str">
        <f>IF($A50="","",リレーオーダー用紙!AO55)</f>
        <v/>
      </c>
      <c r="L50" t="str">
        <f>IF($A50="","",リレーオーダー用紙!AP55)</f>
        <v/>
      </c>
      <c r="M50" t="str">
        <f>IF($A50="","",リレーオーダー用紙!AQ55)</f>
        <v/>
      </c>
      <c r="N50" t="str">
        <f>IF($A50="","",リレーオーダー用紙!AR55)</f>
        <v/>
      </c>
    </row>
    <row r="51" spans="1:14">
      <c r="A51" t="str">
        <f>IF(リレーオーダー用紙!D56="","",リレーオーダー用紙!X56)</f>
        <v/>
      </c>
      <c r="B51" t="str">
        <f>IF(A51="","",申込書!$C$7)</f>
        <v/>
      </c>
      <c r="C51" t="str">
        <f>IF(A51="","",申込書!$S$13)</f>
        <v/>
      </c>
      <c r="D51">
        <v>5</v>
      </c>
      <c r="E51" t="str">
        <f t="shared" si="0"/>
        <v/>
      </c>
      <c r="F51" t="str">
        <f>IF(A51="","",リレーオーダー用紙!M56)</f>
        <v/>
      </c>
      <c r="G51" s="25">
        <f>申込書!$AA$5</f>
        <v>13005</v>
      </c>
      <c r="H51">
        <v>0</v>
      </c>
      <c r="I51" t="str">
        <f>IF(A51="","",リレーオーダー用紙!Q56)</f>
        <v/>
      </c>
      <c r="J51" t="str">
        <f>IF(A51="","",リレーオーダー用紙!R56)</f>
        <v/>
      </c>
      <c r="K51" t="str">
        <f>IF($A51="","",リレーオーダー用紙!AO56)</f>
        <v/>
      </c>
      <c r="L51" t="str">
        <f>IF($A51="","",リレーオーダー用紙!AP56)</f>
        <v/>
      </c>
      <c r="M51" t="str">
        <f>IF($A51="","",リレーオーダー用紙!AQ56)</f>
        <v/>
      </c>
      <c r="N51" t="str">
        <f>IF($A51="","",リレーオーダー用紙!AR56)</f>
        <v/>
      </c>
    </row>
    <row r="52" spans="1:14">
      <c r="A52" t="str">
        <f>IF(リレーオーダー用紙!D57="","",リレーオーダー用紙!X57)</f>
        <v/>
      </c>
      <c r="B52" t="str">
        <f>IF(A52="","",申込書!$C$7)</f>
        <v/>
      </c>
      <c r="C52" t="str">
        <f>IF(A52="","",申込書!$S$13)</f>
        <v/>
      </c>
      <c r="D52">
        <v>5</v>
      </c>
      <c r="E52" t="str">
        <f t="shared" si="0"/>
        <v/>
      </c>
      <c r="F52" t="str">
        <f>IF(A52="","",リレーオーダー用紙!M57)</f>
        <v/>
      </c>
      <c r="G52" s="25">
        <f>申込書!$AA$5</f>
        <v>13005</v>
      </c>
      <c r="H52">
        <v>0</v>
      </c>
      <c r="I52" t="str">
        <f>IF(A52="","",リレーオーダー用紙!Q57)</f>
        <v/>
      </c>
      <c r="J52" t="str">
        <f>IF(A52="","",リレーオーダー用紙!R57)</f>
        <v/>
      </c>
      <c r="K52" t="str">
        <f>IF($A52="","",リレーオーダー用紙!AO57)</f>
        <v/>
      </c>
      <c r="L52" t="str">
        <f>IF($A52="","",リレーオーダー用紙!AP57)</f>
        <v/>
      </c>
      <c r="M52" t="str">
        <f>IF($A52="","",リレーオーダー用紙!AQ57)</f>
        <v/>
      </c>
      <c r="N52" t="str">
        <f>IF($A52="","",リレーオーダー用紙!AR57)</f>
        <v/>
      </c>
    </row>
    <row r="53" spans="1:14">
      <c r="A53" t="str">
        <f>IF(リレーオーダー用紙!D58="","",リレーオーダー用紙!X58)</f>
        <v/>
      </c>
      <c r="B53" t="str">
        <f>IF(A53="","",申込書!$C$7)</f>
        <v/>
      </c>
      <c r="C53" t="str">
        <f>IF(A53="","",申込書!$S$13)</f>
        <v/>
      </c>
      <c r="D53">
        <v>5</v>
      </c>
      <c r="E53" t="str">
        <f t="shared" si="0"/>
        <v/>
      </c>
      <c r="F53" t="str">
        <f>IF(A53="","",リレーオーダー用紙!M58)</f>
        <v/>
      </c>
      <c r="G53" s="25">
        <f>申込書!$AA$5</f>
        <v>13005</v>
      </c>
      <c r="H53">
        <v>0</v>
      </c>
      <c r="I53" t="str">
        <f>IF(A53="","",リレーオーダー用紙!Q58)</f>
        <v/>
      </c>
      <c r="J53" t="str">
        <f>IF(A53="","",リレーオーダー用紙!R58)</f>
        <v/>
      </c>
      <c r="K53" t="str">
        <f>IF($A53="","",リレーオーダー用紙!AO58)</f>
        <v/>
      </c>
      <c r="L53" t="str">
        <f>IF($A53="","",リレーオーダー用紙!AP58)</f>
        <v/>
      </c>
      <c r="M53" t="str">
        <f>IF($A53="","",リレーオーダー用紙!AQ58)</f>
        <v/>
      </c>
      <c r="N53" t="str">
        <f>IF($A53="","",リレーオーダー用紙!AR58)</f>
        <v/>
      </c>
    </row>
    <row r="54" spans="1:14">
      <c r="A54" t="str">
        <f>IF(リレーオーダー用紙!D59="","",リレーオーダー用紙!X59)</f>
        <v/>
      </c>
      <c r="B54" t="str">
        <f>IF(A54="","",申込書!$C$7)</f>
        <v/>
      </c>
      <c r="C54" t="str">
        <f>IF(A54="","",申込書!$S$13)</f>
        <v/>
      </c>
      <c r="D54">
        <v>5</v>
      </c>
      <c r="E54" t="str">
        <f t="shared" si="0"/>
        <v/>
      </c>
      <c r="F54" t="str">
        <f>IF(A54="","",リレーオーダー用紙!M59)</f>
        <v/>
      </c>
      <c r="G54" s="25">
        <f>申込書!$AA$5</f>
        <v>13005</v>
      </c>
      <c r="H54">
        <v>0</v>
      </c>
      <c r="I54" t="str">
        <f>IF(A54="","",リレーオーダー用紙!Q59)</f>
        <v/>
      </c>
      <c r="J54" t="str">
        <f>IF(A54="","",リレーオーダー用紙!R59)</f>
        <v/>
      </c>
      <c r="K54" t="str">
        <f>IF($A54="","",リレーオーダー用紙!AO59)</f>
        <v/>
      </c>
      <c r="L54" t="str">
        <f>IF($A54="","",リレーオーダー用紙!AP59)</f>
        <v/>
      </c>
      <c r="M54" t="str">
        <f>IF($A54="","",リレーオーダー用紙!AQ59)</f>
        <v/>
      </c>
      <c r="N54" t="str">
        <f>IF($A54="","",リレーオーダー用紙!AR59)</f>
        <v/>
      </c>
    </row>
    <row r="55" spans="1:14">
      <c r="A55" t="str">
        <f>IF(リレーオーダー用紙!D60="","",リレーオーダー用紙!X60)</f>
        <v/>
      </c>
      <c r="B55" t="str">
        <f>IF(A55="","",申込書!$C$7)</f>
        <v/>
      </c>
      <c r="C55" t="str">
        <f>IF(A55="","",申込書!$S$13)</f>
        <v/>
      </c>
      <c r="D55">
        <v>5</v>
      </c>
      <c r="E55" t="str">
        <f t="shared" si="0"/>
        <v/>
      </c>
      <c r="F55" t="str">
        <f>IF(A55="","",リレーオーダー用紙!M60)</f>
        <v/>
      </c>
      <c r="G55" s="25">
        <f>申込書!$AA$5</f>
        <v>13005</v>
      </c>
      <c r="H55">
        <v>0</v>
      </c>
      <c r="I55" t="str">
        <f>IF(A55="","",リレーオーダー用紙!Q60)</f>
        <v/>
      </c>
      <c r="J55" t="str">
        <f>IF(A55="","",リレーオーダー用紙!R60)</f>
        <v/>
      </c>
      <c r="K55" t="str">
        <f>IF($A55="","",リレーオーダー用紙!AO60)</f>
        <v/>
      </c>
      <c r="L55" t="str">
        <f>IF($A55="","",リレーオーダー用紙!AP60)</f>
        <v/>
      </c>
      <c r="M55" t="str">
        <f>IF($A55="","",リレーオーダー用紙!AQ60)</f>
        <v/>
      </c>
      <c r="N55" t="str">
        <f>IF($A55="","",リレーオーダー用紙!AR60)</f>
        <v/>
      </c>
    </row>
    <row r="56" spans="1:14">
      <c r="A56" t="str">
        <f>IF(リレーオーダー用紙!D61="","",リレーオーダー用紙!X61)</f>
        <v/>
      </c>
      <c r="B56" t="str">
        <f>IF(A56="","",申込書!$C$7)</f>
        <v/>
      </c>
      <c r="C56" t="str">
        <f>IF(A56="","",申込書!$S$13)</f>
        <v/>
      </c>
      <c r="D56">
        <v>5</v>
      </c>
      <c r="E56" t="str">
        <f t="shared" si="0"/>
        <v/>
      </c>
      <c r="F56" t="str">
        <f>IF(A56="","",リレーオーダー用紙!M61)</f>
        <v/>
      </c>
      <c r="G56" s="25">
        <f>申込書!$AA$5</f>
        <v>13005</v>
      </c>
      <c r="H56">
        <v>0</v>
      </c>
      <c r="I56" t="str">
        <f>IF(A56="","",リレーオーダー用紙!Q61)</f>
        <v/>
      </c>
      <c r="J56" t="str">
        <f>IF(A56="","",リレーオーダー用紙!R61)</f>
        <v/>
      </c>
      <c r="K56" t="str">
        <f>IF($A56="","",リレーオーダー用紙!AO61)</f>
        <v/>
      </c>
      <c r="L56" t="str">
        <f>IF($A56="","",リレーオーダー用紙!AP61)</f>
        <v/>
      </c>
      <c r="M56" t="str">
        <f>IF($A56="","",リレーオーダー用紙!AQ61)</f>
        <v/>
      </c>
      <c r="N56" t="str">
        <f>IF($A56="","",リレーオーダー用紙!AR61)</f>
        <v/>
      </c>
    </row>
    <row r="57" spans="1:14">
      <c r="A57" t="str">
        <f>IF(リレーオーダー用紙!D62="","",リレーオーダー用紙!X62)</f>
        <v/>
      </c>
      <c r="B57" t="str">
        <f>IF(A57="","",申込書!$C$7)</f>
        <v/>
      </c>
      <c r="C57" t="str">
        <f>IF(A57="","",申込書!$S$13)</f>
        <v/>
      </c>
      <c r="D57">
        <v>5</v>
      </c>
      <c r="E57" t="str">
        <f t="shared" si="0"/>
        <v/>
      </c>
      <c r="F57" t="str">
        <f>IF(A57="","",リレーオーダー用紙!M62)</f>
        <v/>
      </c>
      <c r="G57" s="25">
        <f>申込書!$AA$5</f>
        <v>13005</v>
      </c>
      <c r="H57">
        <v>0</v>
      </c>
      <c r="I57" t="str">
        <f>IF(A57="","",リレーオーダー用紙!Q62)</f>
        <v/>
      </c>
      <c r="J57" t="str">
        <f>IF(A57="","",リレーオーダー用紙!R62)</f>
        <v/>
      </c>
      <c r="K57" t="str">
        <f>IF($A57="","",リレーオーダー用紙!AO62)</f>
        <v/>
      </c>
      <c r="L57" t="str">
        <f>IF($A57="","",リレーオーダー用紙!AP62)</f>
        <v/>
      </c>
      <c r="M57" t="str">
        <f>IF($A57="","",リレーオーダー用紙!AQ62)</f>
        <v/>
      </c>
      <c r="N57" t="str">
        <f>IF($A57="","",リレーオーダー用紙!AR62)</f>
        <v/>
      </c>
    </row>
    <row r="58" spans="1:14">
      <c r="A58" t="str">
        <f>IF(リレーオーダー用紙!D63="","",リレーオーダー用紙!X63)</f>
        <v/>
      </c>
      <c r="B58" t="str">
        <f>IF(A58="","",申込書!$C$7)</f>
        <v/>
      </c>
      <c r="C58" t="str">
        <f>IF(A58="","",申込書!$S$13)</f>
        <v/>
      </c>
      <c r="D58">
        <v>5</v>
      </c>
      <c r="E58" t="str">
        <f t="shared" si="0"/>
        <v/>
      </c>
      <c r="F58" t="str">
        <f>IF(A58="","",リレーオーダー用紙!M63)</f>
        <v/>
      </c>
      <c r="G58" s="25">
        <f>申込書!$AA$5</f>
        <v>13005</v>
      </c>
      <c r="H58">
        <v>0</v>
      </c>
      <c r="I58" t="str">
        <f>IF(A58="","",リレーオーダー用紙!Q63)</f>
        <v/>
      </c>
      <c r="J58" t="str">
        <f>IF(A58="","",リレーオーダー用紙!R63)</f>
        <v/>
      </c>
      <c r="K58" t="str">
        <f>IF($A58="","",リレーオーダー用紙!AO63)</f>
        <v/>
      </c>
      <c r="L58" t="str">
        <f>IF($A58="","",リレーオーダー用紙!AP63)</f>
        <v/>
      </c>
      <c r="M58" t="str">
        <f>IF($A58="","",リレーオーダー用紙!AQ63)</f>
        <v/>
      </c>
      <c r="N58" t="str">
        <f>IF($A58="","",リレーオーダー用紙!AR63)</f>
        <v/>
      </c>
    </row>
    <row r="59" spans="1:14">
      <c r="A59" t="str">
        <f>IF(リレーオーダー用紙!D64="","",リレーオーダー用紙!X64)</f>
        <v/>
      </c>
      <c r="B59" t="str">
        <f>IF(A59="","",申込書!$C$7)</f>
        <v/>
      </c>
      <c r="C59" t="str">
        <f>IF(A59="","",申込書!$S$13)</f>
        <v/>
      </c>
      <c r="D59">
        <v>5</v>
      </c>
      <c r="E59" t="str">
        <f t="shared" si="0"/>
        <v/>
      </c>
      <c r="F59" t="str">
        <f>IF(A59="","",リレーオーダー用紙!M64)</f>
        <v/>
      </c>
      <c r="G59" s="25">
        <f>申込書!$AA$5</f>
        <v>13005</v>
      </c>
      <c r="H59">
        <v>0</v>
      </c>
      <c r="I59" t="str">
        <f>IF(A59="","",リレーオーダー用紙!Q64)</f>
        <v/>
      </c>
      <c r="J59" t="str">
        <f>IF(A59="","",リレーオーダー用紙!R64)</f>
        <v/>
      </c>
      <c r="K59" t="str">
        <f>IF($A59="","",リレーオーダー用紙!AO64)</f>
        <v/>
      </c>
      <c r="L59" t="str">
        <f>IF($A59="","",リレーオーダー用紙!AP64)</f>
        <v/>
      </c>
      <c r="M59" t="str">
        <f>IF($A59="","",リレーオーダー用紙!AQ64)</f>
        <v/>
      </c>
      <c r="N59" t="str">
        <f>IF($A59="","",リレーオーダー用紙!AR64)</f>
        <v/>
      </c>
    </row>
    <row r="60" spans="1:14">
      <c r="A60" t="str">
        <f>IF(リレーオーダー用紙!D65="","",リレーオーダー用紙!X65)</f>
        <v/>
      </c>
      <c r="B60" t="str">
        <f>IF(A60="","",申込書!$C$7)</f>
        <v/>
      </c>
      <c r="C60" t="str">
        <f>IF(A60="","",申込書!$S$13)</f>
        <v/>
      </c>
      <c r="D60">
        <v>5</v>
      </c>
      <c r="E60" t="str">
        <f t="shared" si="0"/>
        <v/>
      </c>
      <c r="F60" t="str">
        <f>IF(A60="","",リレーオーダー用紙!M65)</f>
        <v/>
      </c>
      <c r="G60" s="25">
        <f>申込書!$AA$5</f>
        <v>13005</v>
      </c>
      <c r="H60">
        <v>0</v>
      </c>
      <c r="I60" t="str">
        <f>IF(A60="","",リレーオーダー用紙!Q65)</f>
        <v/>
      </c>
      <c r="J60" t="str">
        <f>IF(A60="","",リレーオーダー用紙!R65)</f>
        <v/>
      </c>
      <c r="K60" t="str">
        <f>IF($A60="","",リレーオーダー用紙!AO65)</f>
        <v/>
      </c>
      <c r="L60" t="str">
        <f>IF($A60="","",リレーオーダー用紙!AP65)</f>
        <v/>
      </c>
      <c r="M60" t="str">
        <f>IF($A60="","",リレーオーダー用紙!AQ65)</f>
        <v/>
      </c>
      <c r="N60" t="str">
        <f>IF($A60="","",リレーオーダー用紙!AR65)</f>
        <v/>
      </c>
    </row>
    <row r="61" spans="1:14">
      <c r="A61" t="str">
        <f>IF(リレーオーダー用紙!D66="","",リレーオーダー用紙!X66)</f>
        <v/>
      </c>
      <c r="B61" t="str">
        <f>IF(A61="","",申込書!$C$7)</f>
        <v/>
      </c>
      <c r="C61" t="str">
        <f>IF(A61="","",申込書!$S$13)</f>
        <v/>
      </c>
      <c r="D61">
        <v>5</v>
      </c>
      <c r="E61" t="str">
        <f t="shared" si="0"/>
        <v/>
      </c>
      <c r="F61" t="str">
        <f>IF(A61="","",リレーオーダー用紙!M66)</f>
        <v/>
      </c>
      <c r="G61" s="25">
        <f>申込書!$AA$5</f>
        <v>13005</v>
      </c>
      <c r="H61">
        <v>0</v>
      </c>
      <c r="I61" t="str">
        <f>IF(A61="","",リレーオーダー用紙!Q66)</f>
        <v/>
      </c>
      <c r="J61" t="str">
        <f>IF(A61="","",リレーオーダー用紙!R66)</f>
        <v/>
      </c>
      <c r="K61" t="str">
        <f>IF($A61="","",リレーオーダー用紙!AO66)</f>
        <v/>
      </c>
      <c r="L61" t="str">
        <f>IF($A61="","",リレーオーダー用紙!AP66)</f>
        <v/>
      </c>
      <c r="M61" t="str">
        <f>IF($A61="","",リレーオーダー用紙!AQ66)</f>
        <v/>
      </c>
      <c r="N61" t="str">
        <f>IF($A61="","",リレーオーダー用紙!AR66)</f>
        <v/>
      </c>
    </row>
    <row r="62" spans="1:14">
      <c r="A62" t="str">
        <f>IF(リレーオーダー用紙!D67="","",リレーオーダー用紙!X67)</f>
        <v/>
      </c>
      <c r="B62" t="str">
        <f>IF(A62="","",申込書!$C$7)</f>
        <v/>
      </c>
      <c r="C62" t="str">
        <f>IF(A62="","",申込書!$S$13)</f>
        <v/>
      </c>
      <c r="D62">
        <v>5</v>
      </c>
      <c r="E62" t="str">
        <f t="shared" si="0"/>
        <v/>
      </c>
      <c r="F62" t="str">
        <f>IF(A62="","",リレーオーダー用紙!M67)</f>
        <v/>
      </c>
      <c r="G62" s="25">
        <f>申込書!$AA$5</f>
        <v>13005</v>
      </c>
      <c r="H62">
        <v>0</v>
      </c>
      <c r="I62" t="str">
        <f>IF(A62="","",リレーオーダー用紙!Q67)</f>
        <v/>
      </c>
      <c r="J62" t="str">
        <f>IF(A62="","",リレーオーダー用紙!R67)</f>
        <v/>
      </c>
      <c r="K62" t="str">
        <f>IF($A62="","",リレーオーダー用紙!AO67)</f>
        <v/>
      </c>
      <c r="L62" t="str">
        <f>IF($A62="","",リレーオーダー用紙!AP67)</f>
        <v/>
      </c>
      <c r="M62" t="str">
        <f>IF($A62="","",リレーオーダー用紙!AQ67)</f>
        <v/>
      </c>
      <c r="N62" t="str">
        <f>IF($A62="","",リレーオーダー用紙!AR67)</f>
        <v/>
      </c>
    </row>
    <row r="63" spans="1:14">
      <c r="A63" t="str">
        <f>IF(リレーオーダー用紙!D68="","",リレーオーダー用紙!X68)</f>
        <v/>
      </c>
      <c r="B63" t="str">
        <f>IF(A63="","",申込書!$C$7)</f>
        <v/>
      </c>
      <c r="C63" t="str">
        <f>IF(A63="","",申込書!$S$13)</f>
        <v/>
      </c>
      <c r="D63">
        <v>5</v>
      </c>
      <c r="E63" t="str">
        <f t="shared" si="0"/>
        <v/>
      </c>
      <c r="F63" t="str">
        <f>IF(A63="","",リレーオーダー用紙!M68)</f>
        <v/>
      </c>
      <c r="G63" s="25">
        <f>申込書!$AA$5</f>
        <v>13005</v>
      </c>
      <c r="H63">
        <v>0</v>
      </c>
      <c r="I63" t="str">
        <f>IF(A63="","",リレーオーダー用紙!Q68)</f>
        <v/>
      </c>
      <c r="J63" t="str">
        <f>IF(A63="","",リレーオーダー用紙!R68)</f>
        <v/>
      </c>
      <c r="K63" t="str">
        <f>IF($A63="","",リレーオーダー用紙!AO68)</f>
        <v/>
      </c>
      <c r="L63" t="str">
        <f>IF($A63="","",リレーオーダー用紙!AP68)</f>
        <v/>
      </c>
      <c r="M63" t="str">
        <f>IF($A63="","",リレーオーダー用紙!AQ68)</f>
        <v/>
      </c>
      <c r="N63" t="str">
        <f>IF($A63="","",リレーオーダー用紙!AR68)</f>
        <v/>
      </c>
    </row>
    <row r="64" spans="1:14">
      <c r="A64" t="str">
        <f>IF(リレーオーダー用紙!D69="","",リレーオーダー用紙!X69)</f>
        <v/>
      </c>
      <c r="B64" t="str">
        <f>IF(A64="","",申込書!$C$7)</f>
        <v/>
      </c>
      <c r="C64" t="str">
        <f>IF(A64="","",申込書!$S$13)</f>
        <v/>
      </c>
      <c r="D64">
        <v>5</v>
      </c>
      <c r="E64" t="str">
        <f t="shared" si="0"/>
        <v/>
      </c>
      <c r="F64" t="str">
        <f>IF(A64="","",リレーオーダー用紙!M69)</f>
        <v/>
      </c>
      <c r="G64" s="25">
        <f>申込書!$AA$5</f>
        <v>13005</v>
      </c>
      <c r="H64">
        <v>0</v>
      </c>
      <c r="I64" t="str">
        <f>IF(A64="","",リレーオーダー用紙!Q69)</f>
        <v/>
      </c>
      <c r="J64" t="str">
        <f>IF(A64="","",リレーオーダー用紙!R69)</f>
        <v/>
      </c>
      <c r="K64" t="str">
        <f>IF($A64="","",リレーオーダー用紙!AO69)</f>
        <v/>
      </c>
      <c r="L64" t="str">
        <f>IF($A64="","",リレーオーダー用紙!AP69)</f>
        <v/>
      </c>
      <c r="M64" t="str">
        <f>IF($A64="","",リレーオーダー用紙!AQ69)</f>
        <v/>
      </c>
      <c r="N64" t="str">
        <f>IF($A64="","",リレーオーダー用紙!AR69)</f>
        <v/>
      </c>
    </row>
    <row r="65" spans="1:14">
      <c r="A65" t="str">
        <f>IF(リレーオーダー用紙!D70="","",リレーオーダー用紙!X70)</f>
        <v/>
      </c>
      <c r="B65" t="str">
        <f>IF(A65="","",申込書!$C$7)</f>
        <v/>
      </c>
      <c r="C65" t="str">
        <f>IF(A65="","",申込書!$S$13)</f>
        <v/>
      </c>
      <c r="D65">
        <v>5</v>
      </c>
      <c r="E65" t="str">
        <f t="shared" si="0"/>
        <v/>
      </c>
      <c r="F65" t="str">
        <f>IF(A65="","",リレーオーダー用紙!M70)</f>
        <v/>
      </c>
      <c r="G65" s="25">
        <f>申込書!$AA$5</f>
        <v>13005</v>
      </c>
      <c r="H65">
        <v>0</v>
      </c>
      <c r="I65" t="str">
        <f>IF(A65="","",リレーオーダー用紙!Q70)</f>
        <v/>
      </c>
      <c r="J65" t="str">
        <f>IF(A65="","",リレーオーダー用紙!R70)</f>
        <v/>
      </c>
      <c r="K65" t="str">
        <f>IF($A65="","",リレーオーダー用紙!AO70)</f>
        <v/>
      </c>
      <c r="L65" t="str">
        <f>IF($A65="","",リレーオーダー用紙!AP70)</f>
        <v/>
      </c>
      <c r="M65" t="str">
        <f>IF($A65="","",リレーオーダー用紙!AQ70)</f>
        <v/>
      </c>
      <c r="N65" t="str">
        <f>IF($A65="","",リレーオーダー用紙!AR70)</f>
        <v/>
      </c>
    </row>
    <row r="66" spans="1:14">
      <c r="A66" t="str">
        <f>IF(リレーオーダー用紙!D71="","",リレーオーダー用紙!X71)</f>
        <v/>
      </c>
      <c r="B66" t="str">
        <f>IF(A66="","",申込書!$C$7)</f>
        <v/>
      </c>
      <c r="C66" t="str">
        <f>IF(A66="","",申込書!$S$13)</f>
        <v/>
      </c>
      <c r="D66">
        <v>5</v>
      </c>
      <c r="E66" t="str">
        <f t="shared" si="0"/>
        <v/>
      </c>
      <c r="F66" t="str">
        <f>IF(A66="","",リレーオーダー用紙!M71)</f>
        <v/>
      </c>
      <c r="G66" s="25">
        <f>申込書!$AA$5</f>
        <v>13005</v>
      </c>
      <c r="H66">
        <v>0</v>
      </c>
      <c r="I66" t="str">
        <f>IF(A66="","",リレーオーダー用紙!Q71)</f>
        <v/>
      </c>
      <c r="J66" t="str">
        <f>IF(A66="","",リレーオーダー用紙!R71)</f>
        <v/>
      </c>
      <c r="K66" t="str">
        <f>IF($A66="","",リレーオーダー用紙!AO71)</f>
        <v/>
      </c>
      <c r="L66" t="str">
        <f>IF($A66="","",リレーオーダー用紙!AP71)</f>
        <v/>
      </c>
      <c r="M66" t="str">
        <f>IF($A66="","",リレーオーダー用紙!AQ71)</f>
        <v/>
      </c>
      <c r="N66" t="str">
        <f>IF($A66="","",リレーオーダー用紙!AR71)</f>
        <v/>
      </c>
    </row>
    <row r="67" spans="1:14">
      <c r="A67" t="str">
        <f>IF(リレーオーダー用紙!D72="","",リレーオーダー用紙!X72)</f>
        <v/>
      </c>
      <c r="B67" t="str">
        <f>IF(A67="","",申込書!$C$7)</f>
        <v/>
      </c>
      <c r="C67" t="str">
        <f>IF(A67="","",申込書!$S$13)</f>
        <v/>
      </c>
      <c r="D67">
        <v>5</v>
      </c>
      <c r="E67" t="str">
        <f t="shared" ref="E67:E73" si="1">IF(F67="","",11)</f>
        <v/>
      </c>
      <c r="F67" t="str">
        <f>IF(A67="","",リレーオーダー用紙!M72)</f>
        <v/>
      </c>
      <c r="G67" s="25">
        <f>申込書!$AA$5</f>
        <v>13005</v>
      </c>
      <c r="H67">
        <v>0</v>
      </c>
      <c r="I67" t="str">
        <f>IF(A67="","",リレーオーダー用紙!Q72)</f>
        <v/>
      </c>
      <c r="J67" t="str">
        <f>IF(A67="","",リレーオーダー用紙!R72)</f>
        <v/>
      </c>
      <c r="K67" t="str">
        <f>IF($A67="","",リレーオーダー用紙!AO72)</f>
        <v/>
      </c>
      <c r="L67" t="str">
        <f>IF($A67="","",リレーオーダー用紙!AP72)</f>
        <v/>
      </c>
      <c r="M67" t="str">
        <f>IF($A67="","",リレーオーダー用紙!AQ72)</f>
        <v/>
      </c>
      <c r="N67" t="str">
        <f>IF($A67="","",リレーオーダー用紙!AR72)</f>
        <v/>
      </c>
    </row>
    <row r="68" spans="1:14">
      <c r="A68" t="str">
        <f>IF(リレーオーダー用紙!D73="","",リレーオーダー用紙!X73)</f>
        <v/>
      </c>
      <c r="B68" t="str">
        <f>IF(A68="","",申込書!$C$7)</f>
        <v/>
      </c>
      <c r="C68" t="str">
        <f>IF(A68="","",申込書!$S$13)</f>
        <v/>
      </c>
      <c r="D68">
        <v>5</v>
      </c>
      <c r="E68" t="str">
        <f t="shared" si="1"/>
        <v/>
      </c>
      <c r="F68" t="str">
        <f>IF(A68="","",リレーオーダー用紙!M73)</f>
        <v/>
      </c>
      <c r="G68" s="25">
        <f>申込書!$AA$5</f>
        <v>13005</v>
      </c>
      <c r="H68">
        <v>0</v>
      </c>
      <c r="I68" t="str">
        <f>IF(A68="","",リレーオーダー用紙!Q73)</f>
        <v/>
      </c>
      <c r="J68" t="str">
        <f>IF(A68="","",リレーオーダー用紙!R73)</f>
        <v/>
      </c>
      <c r="K68" t="str">
        <f>IF($A68="","",リレーオーダー用紙!AO73)</f>
        <v/>
      </c>
      <c r="L68" t="str">
        <f>IF($A68="","",リレーオーダー用紙!AP73)</f>
        <v/>
      </c>
      <c r="M68" t="str">
        <f>IF($A68="","",リレーオーダー用紙!AQ73)</f>
        <v/>
      </c>
      <c r="N68" t="str">
        <f>IF($A68="","",リレーオーダー用紙!AR73)</f>
        <v/>
      </c>
    </row>
    <row r="69" spans="1:14">
      <c r="A69" t="str">
        <f>IF(リレーオーダー用紙!D74="","",リレーオーダー用紙!X74)</f>
        <v/>
      </c>
      <c r="B69" t="str">
        <f>IF(A69="","",申込書!$C$7)</f>
        <v/>
      </c>
      <c r="C69" t="str">
        <f>IF(A69="","",申込書!$S$13)</f>
        <v/>
      </c>
      <c r="D69">
        <v>5</v>
      </c>
      <c r="E69" t="str">
        <f t="shared" si="1"/>
        <v/>
      </c>
      <c r="F69" t="str">
        <f>IF(A69="","",リレーオーダー用紙!M74)</f>
        <v/>
      </c>
      <c r="G69" s="25">
        <f>申込書!$AA$5</f>
        <v>13005</v>
      </c>
      <c r="H69">
        <v>0</v>
      </c>
      <c r="I69" t="str">
        <f>IF(A69="","",リレーオーダー用紙!Q74)</f>
        <v/>
      </c>
      <c r="J69" t="str">
        <f>IF(A69="","",リレーオーダー用紙!R74)</f>
        <v/>
      </c>
      <c r="K69" t="str">
        <f>IF($A69="","",リレーオーダー用紙!AO74)</f>
        <v/>
      </c>
      <c r="L69" t="str">
        <f>IF($A69="","",リレーオーダー用紙!AP74)</f>
        <v/>
      </c>
      <c r="M69" t="str">
        <f>IF($A69="","",リレーオーダー用紙!AQ74)</f>
        <v/>
      </c>
      <c r="N69" t="str">
        <f>IF($A69="","",リレーオーダー用紙!AR74)</f>
        <v/>
      </c>
    </row>
    <row r="70" spans="1:14">
      <c r="A70" t="str">
        <f>IF(リレーオーダー用紙!D75="","",リレーオーダー用紙!X75)</f>
        <v/>
      </c>
      <c r="B70" t="str">
        <f>IF(A70="","",申込書!$C$7)</f>
        <v/>
      </c>
      <c r="C70" t="str">
        <f>IF(A70="","",申込書!$S$13)</f>
        <v/>
      </c>
      <c r="D70">
        <v>5</v>
      </c>
      <c r="E70" t="str">
        <f t="shared" si="1"/>
        <v/>
      </c>
      <c r="F70" t="str">
        <f>IF(A70="","",リレーオーダー用紙!M75)</f>
        <v/>
      </c>
      <c r="G70" s="25">
        <f>申込書!$AA$5</f>
        <v>13005</v>
      </c>
      <c r="H70">
        <v>0</v>
      </c>
      <c r="I70" t="str">
        <f>IF(A70="","",リレーオーダー用紙!Q75)</f>
        <v/>
      </c>
      <c r="J70" t="str">
        <f>IF(A70="","",リレーオーダー用紙!R75)</f>
        <v/>
      </c>
      <c r="K70" t="str">
        <f>IF($A70="","",リレーオーダー用紙!AO75)</f>
        <v/>
      </c>
      <c r="L70" t="str">
        <f>IF($A70="","",リレーオーダー用紙!AP75)</f>
        <v/>
      </c>
      <c r="M70" t="str">
        <f>IF($A70="","",リレーオーダー用紙!AQ75)</f>
        <v/>
      </c>
      <c r="N70" t="str">
        <f>IF($A70="","",リレーオーダー用紙!AR75)</f>
        <v/>
      </c>
    </row>
    <row r="71" spans="1:14">
      <c r="A71" t="str">
        <f>IF(リレーオーダー用紙!D76="","",リレーオーダー用紙!X76)</f>
        <v/>
      </c>
      <c r="B71" t="str">
        <f>IF(A71="","",申込書!$C$7)</f>
        <v/>
      </c>
      <c r="C71" t="str">
        <f>IF(A71="","",申込書!$S$13)</f>
        <v/>
      </c>
      <c r="D71">
        <v>5</v>
      </c>
      <c r="E71" t="str">
        <f t="shared" si="1"/>
        <v/>
      </c>
      <c r="F71" t="str">
        <f>IF(A71="","",リレーオーダー用紙!M76)</f>
        <v/>
      </c>
      <c r="G71" s="25">
        <f>申込書!$AA$5</f>
        <v>13005</v>
      </c>
      <c r="H71">
        <v>0</v>
      </c>
      <c r="I71" t="str">
        <f>IF(A71="","",リレーオーダー用紙!Q76)</f>
        <v/>
      </c>
      <c r="J71" t="str">
        <f>IF(A71="","",リレーオーダー用紙!R76)</f>
        <v/>
      </c>
      <c r="K71" t="str">
        <f>IF($A71="","",リレーオーダー用紙!AO76)</f>
        <v/>
      </c>
      <c r="L71" t="str">
        <f>IF($A71="","",リレーオーダー用紙!AP76)</f>
        <v/>
      </c>
      <c r="M71" t="str">
        <f>IF($A71="","",リレーオーダー用紙!AQ76)</f>
        <v/>
      </c>
      <c r="N71" t="str">
        <f>IF($A71="","",リレーオーダー用紙!AR76)</f>
        <v/>
      </c>
    </row>
    <row r="72" spans="1:14">
      <c r="A72" t="str">
        <f>IF(リレーオーダー用紙!D77="","",リレーオーダー用紙!X77)</f>
        <v/>
      </c>
      <c r="B72" t="str">
        <f>IF(A72="","",申込書!$C$7)</f>
        <v/>
      </c>
      <c r="C72" t="str">
        <f>IF(A72="","",申込書!$S$13)</f>
        <v/>
      </c>
      <c r="D72">
        <v>5</v>
      </c>
      <c r="E72" t="str">
        <f t="shared" si="1"/>
        <v/>
      </c>
      <c r="F72" t="str">
        <f>IF(A72="","",リレーオーダー用紙!M77)</f>
        <v/>
      </c>
      <c r="G72" s="25">
        <f>申込書!$AA$5</f>
        <v>13005</v>
      </c>
      <c r="H72">
        <v>0</v>
      </c>
      <c r="I72" t="str">
        <f>IF(A72="","",リレーオーダー用紙!Q77)</f>
        <v/>
      </c>
      <c r="J72" t="str">
        <f>IF(A72="","",リレーオーダー用紙!R77)</f>
        <v/>
      </c>
      <c r="K72" t="str">
        <f>IF($A72="","",リレーオーダー用紙!AO77)</f>
        <v/>
      </c>
      <c r="L72" t="str">
        <f>IF($A72="","",リレーオーダー用紙!AP77)</f>
        <v/>
      </c>
      <c r="M72" t="str">
        <f>IF($A72="","",リレーオーダー用紙!AQ77)</f>
        <v/>
      </c>
      <c r="N72" t="str">
        <f>IF($A72="","",リレーオーダー用紙!AR77)</f>
        <v/>
      </c>
    </row>
    <row r="73" spans="1:14">
      <c r="A73" s="33" t="str">
        <f>IF(リレーオーダー用紙!D78="","",リレーオーダー用紙!X78)</f>
        <v/>
      </c>
      <c r="B73" t="str">
        <f>IF(A73="","",申込書!$C$7)</f>
        <v/>
      </c>
      <c r="C73" s="33" t="str">
        <f>IF(A73="","",申込書!$S$13)</f>
        <v/>
      </c>
      <c r="D73" s="33">
        <v>5</v>
      </c>
      <c r="E73" t="str">
        <f t="shared" si="1"/>
        <v/>
      </c>
      <c r="F73" s="33" t="str">
        <f>IF(A73="","",リレーオーダー用紙!M78)</f>
        <v/>
      </c>
      <c r="G73" s="39">
        <f>申込書!$AA$5</f>
        <v>13005</v>
      </c>
      <c r="H73" s="33">
        <v>0</v>
      </c>
      <c r="I73" s="33" t="str">
        <f>IF(A73="","",リレーオーダー用紙!Q78)</f>
        <v/>
      </c>
      <c r="J73" s="33" t="str">
        <f>IF(A73="","",リレーオーダー用紙!R78)</f>
        <v/>
      </c>
      <c r="K73" s="33" t="str">
        <f>IF($A73="","",リレーオーダー用紙!AO78)</f>
        <v/>
      </c>
      <c r="L73" s="33" t="str">
        <f>IF($A73="","",リレーオーダー用紙!AP78)</f>
        <v/>
      </c>
      <c r="M73" s="33" t="str">
        <f>IF($A73="","",リレーオーダー用紙!AQ78)</f>
        <v/>
      </c>
      <c r="N73" s="33" t="str">
        <f>IF($A73="","",リレーオーダー用紙!AR78)</f>
        <v/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申込書</vt:lpstr>
      <vt:lpstr>申込一覧表_女子</vt:lpstr>
      <vt:lpstr>申込一覧表_男子</vt:lpstr>
      <vt:lpstr>リレーオーダー用紙</vt:lpstr>
      <vt:lpstr>メール</vt:lpstr>
      <vt:lpstr>団体</vt:lpstr>
      <vt:lpstr>所属1</vt:lpstr>
      <vt:lpstr>選手</vt:lpstr>
      <vt:lpstr>チーム</vt:lpstr>
      <vt:lpstr>エントリー</vt:lpstr>
      <vt:lpstr>リレーオーダー用紙!Print_Area</vt:lpstr>
      <vt:lpstr>申込一覧表_女子!Print_Area</vt:lpstr>
      <vt:lpstr>申込一覧表_男子!Print_Area</vt:lpstr>
      <vt:lpstr>申込書!Print_Area</vt:lpstr>
      <vt:lpstr>申込一覧表_女子!Print_Titles</vt:lpstr>
      <vt:lpstr>申込一覧表_男子!Print_Titles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大月　岳彦</dc:creator>
  <cp:lastModifiedBy>Takashi Shigehara</cp:lastModifiedBy>
  <cp:lastPrinted>2022-04-21T07:43:03Z</cp:lastPrinted>
  <dcterms:created xsi:type="dcterms:W3CDTF">2003-04-18T11:12:20Z</dcterms:created>
  <dcterms:modified xsi:type="dcterms:W3CDTF">2024-10-22T06:16:21Z</dcterms:modified>
</cp:coreProperties>
</file>